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6経営支援係（新）\07_各種補助金\01_中小企業支援事業補助金\R06\01_要綱・様式\02_様式\取扱要領様式\"/>
    </mc:Choice>
  </mc:AlternateContent>
  <bookViews>
    <workbookView xWindow="0" yWindow="0" windowWidth="20490" windowHeight="7530" tabRatio="668"/>
  </bookViews>
  <sheets>
    <sheet name="計算表（排出量単位 t） " sheetId="1" r:id="rId1"/>
    <sheet name="計算表（排出量単位 t）" sheetId="3" state="hidden" r:id="rId2"/>
    <sheet name="【注意事項】排出量が多い場合「単位t」のシートをご使用ください" sheetId="4" state="hidden" r:id="rId3"/>
  </sheets>
  <definedNames>
    <definedName name="_xlnm.Print_Area" localSheetId="1">'計算表（排出量単位 t）'!$A$1:$L$40</definedName>
    <definedName name="_xlnm.Print_Area" localSheetId="0">'計算表（排出量単位 t） '!$A$1:$L$40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2" i="1"/>
  <c r="L22" i="1" s="1"/>
  <c r="J23" i="1"/>
  <c r="J24" i="1"/>
  <c r="J25" i="1"/>
  <c r="J26" i="1"/>
  <c r="J27" i="1"/>
  <c r="J28" i="1"/>
  <c r="L28" i="1" s="1"/>
  <c r="J29" i="1"/>
  <c r="J20" i="1"/>
  <c r="J6" i="1"/>
  <c r="L6" i="1" s="1"/>
  <c r="J7" i="1"/>
  <c r="L7" i="1" s="1"/>
  <c r="J8" i="1"/>
  <c r="J9" i="1"/>
  <c r="L9" i="1" s="1"/>
  <c r="J10" i="1"/>
  <c r="J11" i="1"/>
  <c r="J12" i="1"/>
  <c r="J13" i="1"/>
  <c r="L13" i="1" s="1"/>
  <c r="J14" i="1"/>
  <c r="J5" i="1"/>
  <c r="J21" i="3"/>
  <c r="J22" i="3"/>
  <c r="J23" i="3"/>
  <c r="J24" i="3"/>
  <c r="J25" i="3"/>
  <c r="J26" i="3"/>
  <c r="J27" i="3"/>
  <c r="J28" i="3"/>
  <c r="J29" i="3"/>
  <c r="J20" i="3"/>
  <c r="J6" i="3"/>
  <c r="J7" i="3"/>
  <c r="L7" i="3" s="1"/>
  <c r="J8" i="3"/>
  <c r="J9" i="3"/>
  <c r="J10" i="3"/>
  <c r="L10" i="3" s="1"/>
  <c r="J11" i="3"/>
  <c r="J12" i="3"/>
  <c r="J13" i="3"/>
  <c r="L13" i="3" s="1"/>
  <c r="J14" i="3"/>
  <c r="J5" i="3"/>
  <c r="L26" i="3"/>
  <c r="L27" i="3"/>
  <c r="L28" i="3"/>
  <c r="L29" i="3"/>
  <c r="L11" i="3"/>
  <c r="L12" i="3"/>
  <c r="L14" i="3"/>
  <c r="L27" i="1"/>
  <c r="L29" i="1"/>
  <c r="L12" i="1"/>
  <c r="L14" i="1"/>
  <c r="K29" i="3"/>
  <c r="F29" i="3"/>
  <c r="K28" i="3"/>
  <c r="F28" i="3"/>
  <c r="K27" i="3"/>
  <c r="F27" i="3"/>
  <c r="K26" i="3"/>
  <c r="F26" i="3"/>
  <c r="K25" i="3"/>
  <c r="L25" i="3" s="1"/>
  <c r="F25" i="3"/>
  <c r="K24" i="3"/>
  <c r="F24" i="3"/>
  <c r="K23" i="3"/>
  <c r="L23" i="3" s="1"/>
  <c r="F23" i="3"/>
  <c r="K22" i="3"/>
  <c r="L22" i="3" s="1"/>
  <c r="F22" i="3"/>
  <c r="K21" i="3"/>
  <c r="L21" i="3" s="1"/>
  <c r="F21" i="3"/>
  <c r="K20" i="3"/>
  <c r="L20" i="3" s="1"/>
  <c r="F20" i="3"/>
  <c r="K14" i="3"/>
  <c r="F14" i="3"/>
  <c r="K13" i="3"/>
  <c r="F13" i="3"/>
  <c r="K12" i="3"/>
  <c r="F12" i="3"/>
  <c r="K11" i="3"/>
  <c r="F11" i="3"/>
  <c r="K10" i="3"/>
  <c r="F10" i="3"/>
  <c r="K9" i="3"/>
  <c r="F9" i="3"/>
  <c r="K8" i="3"/>
  <c r="L8" i="3" s="1"/>
  <c r="F8" i="3"/>
  <c r="K7" i="3"/>
  <c r="F7" i="3"/>
  <c r="K6" i="3"/>
  <c r="L6" i="3" s="1"/>
  <c r="F6" i="3"/>
  <c r="K5" i="3"/>
  <c r="F5" i="3"/>
  <c r="K11" i="1"/>
  <c r="K5" i="1"/>
  <c r="K21" i="1"/>
  <c r="L21" i="1" s="1"/>
  <c r="K22" i="1"/>
  <c r="K23" i="1"/>
  <c r="L23" i="1" s="1"/>
  <c r="K24" i="1"/>
  <c r="K25" i="1"/>
  <c r="L25" i="1" s="1"/>
  <c r="K26" i="1"/>
  <c r="K27" i="1"/>
  <c r="K28" i="1"/>
  <c r="K29" i="1"/>
  <c r="K20" i="1"/>
  <c r="K6" i="1"/>
  <c r="K7" i="1"/>
  <c r="K8" i="1"/>
  <c r="L8" i="1" s="1"/>
  <c r="K9" i="1"/>
  <c r="K10" i="1"/>
  <c r="L10" i="1" s="1"/>
  <c r="K12" i="1"/>
  <c r="K13" i="1"/>
  <c r="K14" i="1"/>
  <c r="F29" i="1"/>
  <c r="F28" i="1"/>
  <c r="F27" i="1"/>
  <c r="F26" i="1"/>
  <c r="F25" i="1"/>
  <c r="F24" i="1"/>
  <c r="F23" i="1"/>
  <c r="F22" i="1"/>
  <c r="F21" i="1"/>
  <c r="F20" i="1"/>
  <c r="F6" i="1"/>
  <c r="F7" i="1"/>
  <c r="F8" i="1"/>
  <c r="F9" i="1"/>
  <c r="F10" i="1"/>
  <c r="F11" i="1"/>
  <c r="F12" i="1"/>
  <c r="F13" i="1"/>
  <c r="F14" i="1"/>
  <c r="F5" i="1"/>
  <c r="L5" i="3" l="1"/>
  <c r="L5" i="1"/>
  <c r="L24" i="3"/>
  <c r="L9" i="3"/>
  <c r="L24" i="1"/>
  <c r="L20" i="1"/>
  <c r="L26" i="1"/>
  <c r="L11" i="1"/>
  <c r="L15" i="1"/>
  <c r="J30" i="3"/>
  <c r="J15" i="3"/>
  <c r="L15" i="3"/>
  <c r="C35" i="3" s="1"/>
  <c r="L30" i="3" l="1"/>
  <c r="D35" i="3" s="1"/>
  <c r="E35" i="3" s="1"/>
  <c r="H35" i="3" s="1"/>
  <c r="L30" i="1" l="1"/>
  <c r="J15" i="1" l="1"/>
  <c r="C35" i="1"/>
  <c r="J30" i="1"/>
  <c r="D35" i="1"/>
  <c r="E35" i="1" l="1"/>
  <c r="H35" i="1" s="1"/>
</calcChain>
</file>

<file path=xl/comments1.xml><?xml version="1.0" encoding="utf-8"?>
<comments xmlns="http://schemas.openxmlformats.org/spreadsheetml/2006/main">
  <authors>
    <author>P0182125</author>
  </authors>
  <commentList>
    <comment ref="D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エネルギー源をプルダウンから選択すると自動で「単位」「二酸化炭素排出係数」が入力されます。</t>
        </r>
      </text>
    </comment>
  </commentList>
</comments>
</file>

<file path=xl/comments2.xml><?xml version="1.0" encoding="utf-8"?>
<comments xmlns="http://schemas.openxmlformats.org/spreadsheetml/2006/main">
  <authors>
    <author>P0182125</author>
  </authors>
  <commentList>
    <comment ref="D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エネルギー源をプルダウンから選択すると自動で「単位」「二酸化炭素排出係数」が入力されます。</t>
        </r>
      </text>
    </comment>
  </commentList>
</comments>
</file>

<file path=xl/sharedStrings.xml><?xml version="1.0" encoding="utf-8"?>
<sst xmlns="http://schemas.openxmlformats.org/spreadsheetml/2006/main" count="145" uniqueCount="48">
  <si>
    <t>NO</t>
    <phoneticPr fontId="3"/>
  </si>
  <si>
    <t>機器名称</t>
    <rPh sb="0" eb="2">
      <t>キキ</t>
    </rPh>
    <rPh sb="2" eb="4">
      <t>メイショウ</t>
    </rPh>
    <phoneticPr fontId="3"/>
  </si>
  <si>
    <t>個数（台数）</t>
    <rPh sb="0" eb="2">
      <t>コスウ</t>
    </rPh>
    <rPh sb="3" eb="5">
      <t>ダイスウ</t>
    </rPh>
    <phoneticPr fontId="3"/>
  </si>
  <si>
    <t>１日使用時間</t>
    <rPh sb="1" eb="2">
      <t>ニチ</t>
    </rPh>
    <rPh sb="2" eb="6">
      <t>シヨウジカン</t>
    </rPh>
    <phoneticPr fontId="3"/>
  </si>
  <si>
    <t>年間使用日数</t>
    <rPh sb="0" eb="2">
      <t>ネンカン</t>
    </rPh>
    <rPh sb="2" eb="4">
      <t>シヨウ</t>
    </rPh>
    <rPh sb="4" eb="6">
      <t>ニッスウ</t>
    </rPh>
    <phoneticPr fontId="3"/>
  </si>
  <si>
    <t>二酸化炭素排出量</t>
    <rPh sb="0" eb="5">
      <t>ニサンカタンソ</t>
    </rPh>
    <rPh sb="5" eb="7">
      <t>ハイシュツリョウ</t>
    </rPh>
    <rPh sb="7" eb="8">
      <t>リョウ</t>
    </rPh>
    <phoneticPr fontId="3"/>
  </si>
  <si>
    <t>個（台）</t>
    <rPh sb="0" eb="1">
      <t>コ</t>
    </rPh>
    <rPh sb="2" eb="3">
      <t>ダイ</t>
    </rPh>
    <phoneticPr fontId="3"/>
  </si>
  <si>
    <t>時間</t>
    <rPh sb="0" eb="2">
      <t>ジカン</t>
    </rPh>
    <phoneticPr fontId="3"/>
  </si>
  <si>
    <t>日数</t>
    <rPh sb="0" eb="2">
      <t>ニッスウ</t>
    </rPh>
    <phoneticPr fontId="3"/>
  </si>
  <si>
    <t>補助対象機器</t>
    <rPh sb="0" eb="4">
      <t>ホジョタイショウ</t>
    </rPh>
    <rPh sb="4" eb="6">
      <t>キキ</t>
    </rPh>
    <phoneticPr fontId="3"/>
  </si>
  <si>
    <t>①　既設機器</t>
    <rPh sb="2" eb="4">
      <t>キセツ</t>
    </rPh>
    <rPh sb="4" eb="6">
      <t>キキ</t>
    </rPh>
    <phoneticPr fontId="3"/>
  </si>
  <si>
    <t>②　補助対象機器</t>
    <rPh sb="2" eb="4">
      <t>ホジョ</t>
    </rPh>
    <rPh sb="4" eb="6">
      <t>タイショウ</t>
    </rPh>
    <rPh sb="6" eb="8">
      <t>キキ</t>
    </rPh>
    <phoneticPr fontId="3"/>
  </si>
  <si>
    <t>③　削減量（①-②）</t>
    <rPh sb="2" eb="4">
      <t>サクゲン</t>
    </rPh>
    <rPh sb="4" eb="5">
      <t>リョウ</t>
    </rPh>
    <phoneticPr fontId="3"/>
  </si>
  <si>
    <t>削減率</t>
    <rPh sb="0" eb="2">
      <t>サクゲン</t>
    </rPh>
    <rPh sb="2" eb="3">
      <t>リツ</t>
    </rPh>
    <phoneticPr fontId="3"/>
  </si>
  <si>
    <t>③/①</t>
    <phoneticPr fontId="3"/>
  </si>
  <si>
    <t>％</t>
    <phoneticPr fontId="3"/>
  </si>
  <si>
    <t>型番又は型式</t>
    <rPh sb="0" eb="2">
      <t>カタバン</t>
    </rPh>
    <rPh sb="2" eb="3">
      <t>マタ</t>
    </rPh>
    <rPh sb="4" eb="6">
      <t>カタシキ</t>
    </rPh>
    <phoneticPr fontId="3"/>
  </si>
  <si>
    <t>エネルギー源</t>
    <rPh sb="5" eb="6">
      <t>ゲン</t>
    </rPh>
    <phoneticPr fontId="3"/>
  </si>
  <si>
    <t>（事業者名）</t>
    <rPh sb="1" eb="4">
      <t>ジギョウシャ</t>
    </rPh>
    <rPh sb="4" eb="5">
      <t>メイ</t>
    </rPh>
    <phoneticPr fontId="3"/>
  </si>
  <si>
    <t>エネルギー消費量</t>
    <rPh sb="5" eb="8">
      <t>ショウヒリョウ</t>
    </rPh>
    <phoneticPr fontId="3"/>
  </si>
  <si>
    <t>単位</t>
    <rPh sb="0" eb="2">
      <t>タンイ</t>
    </rPh>
    <phoneticPr fontId="3"/>
  </si>
  <si>
    <t>排出係数</t>
    <rPh sb="0" eb="2">
      <t>ハイシュツ</t>
    </rPh>
    <rPh sb="2" eb="4">
      <t>ケイスウ</t>
    </rPh>
    <phoneticPr fontId="3"/>
  </si>
  <si>
    <t>電力</t>
    <rPh sb="0" eb="2">
      <t>デンリョク</t>
    </rPh>
    <phoneticPr fontId="3"/>
  </si>
  <si>
    <t>都市ガス</t>
    <rPh sb="0" eb="2">
      <t>トシ</t>
    </rPh>
    <phoneticPr fontId="3"/>
  </si>
  <si>
    <t>LPガス</t>
    <phoneticPr fontId="3"/>
  </si>
  <si>
    <t>ガソリン</t>
    <phoneticPr fontId="3"/>
  </si>
  <si>
    <t>軽油</t>
    <rPh sb="0" eb="2">
      <t>ケイユ</t>
    </rPh>
    <phoneticPr fontId="3"/>
  </si>
  <si>
    <t>A重油</t>
    <rPh sb="1" eb="3">
      <t>ジュウユ</t>
    </rPh>
    <phoneticPr fontId="3"/>
  </si>
  <si>
    <t>B・C重油</t>
    <rPh sb="3" eb="5">
      <t>ジュウユ</t>
    </rPh>
    <phoneticPr fontId="3"/>
  </si>
  <si>
    <t>KW/h</t>
    <phoneticPr fontId="3"/>
  </si>
  <si>
    <t>t/h</t>
    <phoneticPr fontId="3"/>
  </si>
  <si>
    <t>㎥/h</t>
    <phoneticPr fontId="3"/>
  </si>
  <si>
    <t>kg/h</t>
    <phoneticPr fontId="3"/>
  </si>
  <si>
    <t>1時間当たり消費量</t>
    <rPh sb="1" eb="4">
      <t>ジカンア</t>
    </rPh>
    <rPh sb="6" eb="9">
      <t>ショウヒリョウ</t>
    </rPh>
    <phoneticPr fontId="3"/>
  </si>
  <si>
    <t>ℓ/h</t>
    <phoneticPr fontId="3"/>
  </si>
  <si>
    <t>年間消費量</t>
    <rPh sb="0" eb="2">
      <t>ネンカン</t>
    </rPh>
    <rPh sb="2" eb="4">
      <t>ショウヒ</t>
    </rPh>
    <rPh sb="4" eb="5">
      <t>リョウ</t>
    </rPh>
    <phoneticPr fontId="3"/>
  </si>
  <si>
    <t>二酸化炭素排出係数</t>
    <rPh sb="0" eb="5">
      <t>ニサンカタンソ</t>
    </rPh>
    <rPh sb="5" eb="7">
      <t>ハイシュツ</t>
    </rPh>
    <rPh sb="7" eb="9">
      <t>ケイスウ</t>
    </rPh>
    <phoneticPr fontId="3"/>
  </si>
  <si>
    <t>【既存設備】</t>
    <rPh sb="1" eb="3">
      <t>キゾン</t>
    </rPh>
    <rPh sb="3" eb="5">
      <t>セツビ</t>
    </rPh>
    <phoneticPr fontId="3"/>
  </si>
  <si>
    <t>【導入予定設備】</t>
    <rPh sb="1" eb="7">
      <t>ドウニュウヨテイセツビ</t>
    </rPh>
    <phoneticPr fontId="3"/>
  </si>
  <si>
    <t>※　メーカーのカタログ、仕様書など算出根拠となる資料の添付が必要です</t>
    <rPh sb="12" eb="15">
      <t>シヨウショ</t>
    </rPh>
    <rPh sb="17" eb="19">
      <t>サンシュツ</t>
    </rPh>
    <rPh sb="19" eb="21">
      <t>コンキョ</t>
    </rPh>
    <rPh sb="24" eb="26">
      <t>シリョウ</t>
    </rPh>
    <rPh sb="27" eb="29">
      <t>テンプ</t>
    </rPh>
    <rPh sb="30" eb="32">
      <t>ヒツヨウ</t>
    </rPh>
    <phoneticPr fontId="3"/>
  </si>
  <si>
    <t>※　算出に当たっては、環境省及び経産省の「温室効果ガス排出算定・報告・公表制度」を参考にしています</t>
    <rPh sb="2" eb="4">
      <t>サンシュツ</t>
    </rPh>
    <rPh sb="5" eb="6">
      <t>ア</t>
    </rPh>
    <rPh sb="11" eb="14">
      <t>カンキョウショウ</t>
    </rPh>
    <rPh sb="14" eb="15">
      <t>オヨ</t>
    </rPh>
    <rPh sb="16" eb="19">
      <t>ケイサンショウ</t>
    </rPh>
    <rPh sb="21" eb="23">
      <t>オンシツ</t>
    </rPh>
    <rPh sb="23" eb="25">
      <t>コウカ</t>
    </rPh>
    <rPh sb="27" eb="29">
      <t>ハイシュツ</t>
    </rPh>
    <rPh sb="29" eb="31">
      <t>サンテイ</t>
    </rPh>
    <rPh sb="32" eb="34">
      <t>ホウコク</t>
    </rPh>
    <rPh sb="35" eb="37">
      <t>コウヒョウ</t>
    </rPh>
    <rPh sb="37" eb="39">
      <t>セイド</t>
    </rPh>
    <rPh sb="41" eb="43">
      <t>サンコウ</t>
    </rPh>
    <phoneticPr fontId="3"/>
  </si>
  <si>
    <t>　　使用するエネルギー源がプルダウンに無い場合、産業振興課までお問い合わせください</t>
    <rPh sb="2" eb="4">
      <t>シヨウ</t>
    </rPh>
    <rPh sb="11" eb="12">
      <t>ゲン</t>
    </rPh>
    <rPh sb="19" eb="20">
      <t>ナ</t>
    </rPh>
    <rPh sb="21" eb="23">
      <t>バアイ</t>
    </rPh>
    <rPh sb="24" eb="29">
      <t>サンギョウシンコウカ</t>
    </rPh>
    <rPh sb="32" eb="33">
      <t>ト</t>
    </rPh>
    <rPh sb="34" eb="35">
      <t>ア</t>
    </rPh>
    <phoneticPr fontId="3"/>
  </si>
  <si>
    <t>千KW/h</t>
    <rPh sb="0" eb="1">
      <t>セン</t>
    </rPh>
    <phoneticPr fontId="3"/>
  </si>
  <si>
    <t>千㎥/h</t>
    <rPh sb="0" eb="1">
      <t>セン</t>
    </rPh>
    <phoneticPr fontId="3"/>
  </si>
  <si>
    <t>kℓ/h</t>
    <phoneticPr fontId="3"/>
  </si>
  <si>
    <t>（様式H）CO2排出量削減計算シート</t>
    <rPh sb="1" eb="3">
      <t>ヨウシキ</t>
    </rPh>
    <rPh sb="8" eb="13">
      <t>ハイシュツリョウサクゲン</t>
    </rPh>
    <rPh sb="13" eb="15">
      <t>ケイサン</t>
    </rPh>
    <phoneticPr fontId="3"/>
  </si>
  <si>
    <t>※　更新前後で「1日使用時間」や「年間使用日数」が異なる場合、相違理由を計画書「6.応募事業の見込まれる効果」に明記してください</t>
    <rPh sb="2" eb="6">
      <t>コウシンゼンゴ</t>
    </rPh>
    <rPh sb="9" eb="10">
      <t>ニチ</t>
    </rPh>
    <rPh sb="10" eb="14">
      <t>シヨウジカン</t>
    </rPh>
    <rPh sb="17" eb="19">
      <t>ネンカン</t>
    </rPh>
    <rPh sb="19" eb="21">
      <t>シヨウ</t>
    </rPh>
    <rPh sb="21" eb="23">
      <t>ニッスウ</t>
    </rPh>
    <rPh sb="25" eb="26">
      <t>コト</t>
    </rPh>
    <rPh sb="28" eb="30">
      <t>バアイ</t>
    </rPh>
    <rPh sb="31" eb="35">
      <t>ソウイリユウ</t>
    </rPh>
    <rPh sb="36" eb="39">
      <t>ケイカクショ</t>
    </rPh>
    <rPh sb="42" eb="46">
      <t>オウボジギョウ</t>
    </rPh>
    <rPh sb="47" eb="49">
      <t>ミコ</t>
    </rPh>
    <rPh sb="52" eb="54">
      <t>コウカ</t>
    </rPh>
    <rPh sb="56" eb="58">
      <t>メイキ</t>
    </rPh>
    <phoneticPr fontId="3"/>
  </si>
  <si>
    <t>t-CO2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</si>
</sst>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;\-0;;@"/>
    <numFmt numFmtId="177" formatCode="0.0;\-0.0;;@"/>
    <numFmt numFmtId="178" formatCode="#,###"/>
    <numFmt numFmtId="179" formatCode="#,##0.00_ ;[Red]\-#,##0.00\ "/>
    <numFmt numFmtId="180" formatCode="0.0%"/>
    <numFmt numFmtId="181" formatCode="#,##0.000000;[Red]\-#,##0.000000"/>
    <numFmt numFmtId="182" formatCode="#,##0.0;[Red]\-#,##0.0"/>
  </numFmts>
  <fonts count="1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8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176" fontId="2" fillId="2" borderId="5" xfId="1" applyNumberFormat="1" applyFont="1" applyFill="1" applyBorder="1" applyAlignment="1">
      <alignment horizontal="center" vertical="center"/>
    </xf>
    <xf numFmtId="177" fontId="2" fillId="2" borderId="5" xfId="1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178" fontId="2" fillId="2" borderId="6" xfId="1" applyNumberFormat="1" applyFont="1" applyFill="1" applyBorder="1" applyAlignment="1">
      <alignment horizontal="center" vertical="center"/>
    </xf>
    <xf numFmtId="177" fontId="2" fillId="2" borderId="6" xfId="1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76" fontId="2" fillId="3" borderId="5" xfId="1" applyNumberFormat="1" applyFont="1" applyFill="1" applyBorder="1" applyAlignment="1">
      <alignment horizontal="center" vertical="center"/>
    </xf>
    <xf numFmtId="177" fontId="2" fillId="3" borderId="5" xfId="1" applyNumberFormat="1" applyFont="1" applyFill="1" applyBorder="1" applyAlignment="1">
      <alignment horizontal="center" vertical="center"/>
    </xf>
    <xf numFmtId="178" fontId="2" fillId="3" borderId="6" xfId="1" applyNumberFormat="1" applyFont="1" applyFill="1" applyBorder="1" applyAlignment="1">
      <alignment horizontal="center" vertical="center"/>
    </xf>
    <xf numFmtId="177" fontId="2" fillId="3" borderId="6" xfId="1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80" fontId="5" fillId="4" borderId="6" xfId="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9" fontId="2" fillId="0" borderId="0" xfId="2" applyFont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40" fontId="2" fillId="0" borderId="12" xfId="1" applyNumberFormat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0" fontId="2" fillId="0" borderId="14" xfId="1" applyNumberFormat="1" applyFont="1" applyBorder="1" applyAlignment="1">
      <alignment horizontal="center" vertical="center"/>
    </xf>
    <xf numFmtId="40" fontId="2" fillId="0" borderId="10" xfId="1" applyNumberFormat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/>
    </xf>
    <xf numFmtId="40" fontId="2" fillId="2" borderId="14" xfId="1" applyNumberFormat="1" applyFont="1" applyFill="1" applyBorder="1" applyAlignment="1">
      <alignment horizontal="center" vertical="center"/>
    </xf>
    <xf numFmtId="181" fontId="2" fillId="2" borderId="14" xfId="1" applyNumberFormat="1" applyFont="1" applyFill="1" applyBorder="1" applyAlignment="1">
      <alignment horizontal="center" vertical="center"/>
    </xf>
    <xf numFmtId="181" fontId="2" fillId="3" borderId="14" xfId="1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77" fontId="2" fillId="2" borderId="0" xfId="1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77" fontId="2" fillId="3" borderId="0" xfId="1" applyNumberFormat="1" applyFont="1" applyFill="1" applyBorder="1" applyAlignment="1">
      <alignment horizontal="center" vertical="center"/>
    </xf>
    <xf numFmtId="40" fontId="2" fillId="0" borderId="14" xfId="1" applyNumberFormat="1" applyFont="1" applyBorder="1" applyAlignment="1">
      <alignment horizontal="center" vertical="center" shrinkToFit="1"/>
    </xf>
    <xf numFmtId="40" fontId="2" fillId="0" borderId="10" xfId="1" applyNumberFormat="1" applyFont="1" applyBorder="1" applyAlignment="1">
      <alignment horizontal="center" vertical="center" shrinkToFit="1"/>
    </xf>
    <xf numFmtId="40" fontId="2" fillId="3" borderId="14" xfId="1" applyNumberFormat="1" applyFont="1" applyFill="1" applyBorder="1" applyAlignment="1">
      <alignment horizontal="center" vertical="center"/>
    </xf>
    <xf numFmtId="182" fontId="2" fillId="2" borderId="6" xfId="0" applyNumberFormat="1" applyFont="1" applyFill="1" applyBorder="1" applyAlignment="1">
      <alignment horizontal="center" vertical="center"/>
    </xf>
    <xf numFmtId="182" fontId="2" fillId="3" borderId="6" xfId="0" applyNumberFormat="1" applyFont="1" applyFill="1" applyBorder="1" applyAlignment="1">
      <alignment horizontal="center" vertical="center"/>
    </xf>
    <xf numFmtId="182" fontId="2" fillId="4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95251</xdr:colOff>
      <xdr:row>1</xdr:row>
      <xdr:rowOff>123826</xdr:rowOff>
    </xdr:from>
    <xdr:to>
      <xdr:col>15</xdr:col>
      <xdr:colOff>981076</xdr:colOff>
      <xdr:row>19</xdr:row>
      <xdr:rowOff>123826</xdr:rowOff>
    </xdr:to>
    <xdr:sp macro="" textlink="">
      <xdr:nvSpPr>
        <xdr:cNvPr id="2" name="テキスト ボックス 1"/>
        <xdr:cNvSpPr txBox="1"/>
      </xdr:nvSpPr>
      <xdr:spPr>
        <a:xfrm>
          <a:off x="11944351" y="361951"/>
          <a:ext cx="4229100" cy="335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電気の排出係数は「</a:t>
          </a:r>
          <a:r>
            <a:rPr kumimoji="1" lang="en-US" altLang="ja-JP" sz="1100"/>
            <a:t>0.000536</a:t>
          </a:r>
          <a:r>
            <a:rPr kumimoji="1" lang="ja-JP" altLang="en-US" sz="1100"/>
            <a:t>」という中国電力の（参考値）</a:t>
          </a:r>
          <a:endParaRPr kumimoji="1" lang="en-US" altLang="ja-JP" sz="1100"/>
        </a:p>
        <a:p>
          <a:r>
            <a:rPr kumimoji="1" lang="ja-JP" altLang="en-US" sz="1100"/>
            <a:t>事業者全体の値を使用していますが、本来は電気事業者ごとに排出係数が異なります。</a:t>
          </a:r>
          <a:endParaRPr kumimoji="1" lang="en-US" altLang="ja-JP" sz="1100"/>
        </a:p>
        <a:p>
          <a:r>
            <a:rPr kumimoji="1" lang="ja-JP" altLang="en-US" sz="1100"/>
            <a:t>通常、同じ電気事業者で比較する場合、パーセンテージに影響がないため、原則数値の変更はしないでください。</a:t>
          </a:r>
          <a:endParaRPr kumimoji="1" lang="en-US" altLang="ja-JP" sz="1100"/>
        </a:p>
        <a:p>
          <a:r>
            <a:rPr kumimoji="1" lang="ja-JP" altLang="en-US" sz="1100"/>
            <a:t>　なお、都市ガスについては岡山ガスの公表値を使用しています。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95251</xdr:colOff>
      <xdr:row>1</xdr:row>
      <xdr:rowOff>123826</xdr:rowOff>
    </xdr:from>
    <xdr:to>
      <xdr:col>15</xdr:col>
      <xdr:colOff>981076</xdr:colOff>
      <xdr:row>19</xdr:row>
      <xdr:rowOff>123826</xdr:rowOff>
    </xdr:to>
    <xdr:sp macro="" textlink="">
      <xdr:nvSpPr>
        <xdr:cNvPr id="2" name="テキスト ボックス 1"/>
        <xdr:cNvSpPr txBox="1"/>
      </xdr:nvSpPr>
      <xdr:spPr>
        <a:xfrm>
          <a:off x="11944351" y="361951"/>
          <a:ext cx="4229100" cy="335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電気の排出係数は「</a:t>
          </a:r>
          <a:r>
            <a:rPr kumimoji="1" lang="en-US" altLang="ja-JP" sz="1100"/>
            <a:t>0.000536</a:t>
          </a:r>
          <a:r>
            <a:rPr kumimoji="1" lang="ja-JP" altLang="en-US" sz="1100"/>
            <a:t>」という中国電力の（参考値）</a:t>
          </a:r>
          <a:endParaRPr kumimoji="1" lang="en-US" altLang="ja-JP" sz="1100"/>
        </a:p>
        <a:p>
          <a:r>
            <a:rPr kumimoji="1" lang="ja-JP" altLang="en-US" sz="1100"/>
            <a:t>事業者全体の値を使用していますが、本来は電気事業者ごとに排出係数が異なります。</a:t>
          </a:r>
          <a:endParaRPr kumimoji="1" lang="en-US" altLang="ja-JP" sz="1100"/>
        </a:p>
        <a:p>
          <a:r>
            <a:rPr kumimoji="1" lang="ja-JP" altLang="en-US" sz="1100"/>
            <a:t>通常、同じ電気事業者で比較する場合、パーセンテージに影響がないため、原則数値の変更はしないでください。</a:t>
          </a:r>
          <a:endParaRPr kumimoji="1" lang="en-US" altLang="ja-JP" sz="1100"/>
        </a:p>
        <a:p>
          <a:r>
            <a:rPr kumimoji="1" lang="ja-JP" altLang="en-US" sz="1100"/>
            <a:t>　都市ガスについては岡山ガスの公表値を使用しています。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T40"/>
  <sheetViews>
    <sheetView tabSelected="1" view="pageBreakPreview" zoomScaleSheetLayoutView="100" workbookViewId="0">
      <selection activeCell="E35" sqref="E35"/>
    </sheetView>
  </sheetViews>
  <sheetFormatPr defaultColWidth="11.5546875" defaultRowHeight="16.5"/>
  <cols>
    <col min="1" max="1" width="3.21875" style="1" customWidth="1"/>
    <col min="2" max="5" width="13" style="1" customWidth="1"/>
    <col min="6" max="6" width="5" style="1" customWidth="1"/>
    <col min="7" max="15" width="13" style="1" customWidth="1"/>
    <col min="16" max="16384" width="11.5546875" style="1"/>
  </cols>
  <sheetData>
    <row r="1" spans="1:20" ht="18.75" customHeight="1">
      <c r="A1" s="40" t="s">
        <v>45</v>
      </c>
      <c r="H1" s="2"/>
      <c r="I1" s="57"/>
      <c r="J1" s="39" t="s">
        <v>18</v>
      </c>
      <c r="K1" s="75"/>
      <c r="L1" s="75"/>
      <c r="M1" s="58"/>
      <c r="N1" s="58"/>
      <c r="O1" s="58"/>
    </row>
    <row r="2" spans="1:20" ht="19.5" customHeight="1">
      <c r="A2" s="1" t="s">
        <v>37</v>
      </c>
      <c r="I2" s="3"/>
    </row>
    <row r="3" spans="1:20" ht="16.5" customHeight="1">
      <c r="A3" s="76" t="s">
        <v>0</v>
      </c>
      <c r="B3" s="76" t="s">
        <v>1</v>
      </c>
      <c r="C3" s="78" t="s">
        <v>16</v>
      </c>
      <c r="D3" s="78" t="s">
        <v>17</v>
      </c>
      <c r="E3" s="84" t="s">
        <v>19</v>
      </c>
      <c r="F3" s="85"/>
      <c r="G3" s="4" t="s">
        <v>2</v>
      </c>
      <c r="H3" s="4" t="s">
        <v>3</v>
      </c>
      <c r="I3" s="4" t="s">
        <v>4</v>
      </c>
      <c r="J3" s="76" t="s">
        <v>35</v>
      </c>
      <c r="K3" s="71" t="s">
        <v>36</v>
      </c>
      <c r="L3" s="4" t="s">
        <v>5</v>
      </c>
      <c r="M3" s="59"/>
      <c r="N3" s="59"/>
      <c r="O3" s="59"/>
    </row>
    <row r="4" spans="1:20" ht="16.5" customHeight="1">
      <c r="A4" s="77"/>
      <c r="B4" s="77"/>
      <c r="C4" s="79"/>
      <c r="D4" s="79"/>
      <c r="E4" s="41" t="s">
        <v>33</v>
      </c>
      <c r="F4" s="44" t="s">
        <v>20</v>
      </c>
      <c r="G4" s="6" t="s">
        <v>6</v>
      </c>
      <c r="H4" s="6" t="s">
        <v>7</v>
      </c>
      <c r="I4" s="6" t="s">
        <v>8</v>
      </c>
      <c r="J4" s="77"/>
      <c r="K4" s="72"/>
      <c r="L4" s="6" t="s">
        <v>47</v>
      </c>
      <c r="M4" s="60"/>
      <c r="N4" s="60"/>
      <c r="O4" s="60"/>
      <c r="Q4" s="37" t="s">
        <v>17</v>
      </c>
      <c r="R4" s="37" t="s">
        <v>20</v>
      </c>
      <c r="S4" s="37" t="s">
        <v>21</v>
      </c>
    </row>
    <row r="5" spans="1:20" ht="13.5" customHeight="1">
      <c r="A5" s="7">
        <v>1</v>
      </c>
      <c r="B5" s="8"/>
      <c r="C5" s="8"/>
      <c r="D5" s="8" t="s">
        <v>22</v>
      </c>
      <c r="E5" s="42">
        <v>4.3499999999999996</v>
      </c>
      <c r="F5" s="45" t="str">
        <f>VLOOKUP(D5,$Q$5:$R$11,2,FALSE)</f>
        <v>KW/h</v>
      </c>
      <c r="G5" s="9">
        <v>1</v>
      </c>
      <c r="H5" s="9">
        <v>2.2000000000000002</v>
      </c>
      <c r="I5" s="9">
        <v>243</v>
      </c>
      <c r="J5" s="10">
        <f>E5*G5*H5*I5</f>
        <v>2325.5100000000002</v>
      </c>
      <c r="K5" s="55">
        <f>VLOOKUP(D5,$Q$5:$S$12,3,FALSE)</f>
        <v>5.3600000000000002E-4</v>
      </c>
      <c r="L5" s="11">
        <f>J5*K5</f>
        <v>1.2464733600000002</v>
      </c>
      <c r="M5" s="61"/>
      <c r="N5" s="61"/>
      <c r="O5" s="61"/>
      <c r="Q5" s="1" t="s">
        <v>22</v>
      </c>
      <c r="R5" s="1" t="s">
        <v>29</v>
      </c>
      <c r="S5" s="1">
        <v>5.3600000000000002E-4</v>
      </c>
    </row>
    <row r="6" spans="1:20" ht="13.5" customHeight="1">
      <c r="A6" s="7">
        <v>2</v>
      </c>
      <c r="B6" s="8"/>
      <c r="C6" s="8"/>
      <c r="D6" s="8"/>
      <c r="E6" s="42"/>
      <c r="F6" s="45" t="e">
        <f t="shared" ref="F6:F14" si="0">VLOOKUP(D6,$Q$5:$R$11,2,FALSE)</f>
        <v>#N/A</v>
      </c>
      <c r="G6" s="9"/>
      <c r="H6" s="9"/>
      <c r="I6" s="9"/>
      <c r="J6" s="10">
        <f t="shared" ref="J6:J14" si="1">E6*G6*H6*I6</f>
        <v>0</v>
      </c>
      <c r="K6" s="55" t="e">
        <f t="shared" ref="K6:K14" si="2">VLOOKUP(D6,$Q$5:$S$11,3,FALSE)</f>
        <v>#N/A</v>
      </c>
      <c r="L6" s="11" t="e">
        <f t="shared" ref="L6:L14" si="3">J6*K6</f>
        <v>#N/A</v>
      </c>
      <c r="M6" s="61"/>
      <c r="N6" s="61"/>
      <c r="O6" s="61"/>
      <c r="Q6" s="1" t="s">
        <v>23</v>
      </c>
      <c r="R6" s="1" t="s">
        <v>31</v>
      </c>
      <c r="S6" s="1">
        <v>2.2899999999999999E-3</v>
      </c>
    </row>
    <row r="7" spans="1:20" ht="13.5" customHeight="1">
      <c r="A7" s="7">
        <v>3</v>
      </c>
      <c r="B7" s="8"/>
      <c r="C7" s="8"/>
      <c r="D7" s="8"/>
      <c r="E7" s="42"/>
      <c r="F7" s="45" t="e">
        <f t="shared" si="0"/>
        <v>#N/A</v>
      </c>
      <c r="G7" s="9"/>
      <c r="H7" s="9"/>
      <c r="I7" s="9"/>
      <c r="J7" s="10">
        <f t="shared" si="1"/>
        <v>0</v>
      </c>
      <c r="K7" s="55" t="e">
        <f t="shared" si="2"/>
        <v>#N/A</v>
      </c>
      <c r="L7" s="11" t="e">
        <f t="shared" si="3"/>
        <v>#N/A</v>
      </c>
      <c r="M7" s="61"/>
      <c r="N7" s="61"/>
      <c r="O7" s="61"/>
      <c r="Q7" s="1" t="s">
        <v>24</v>
      </c>
      <c r="R7" s="1" t="s">
        <v>32</v>
      </c>
      <c r="S7" s="1">
        <v>2.99E-3</v>
      </c>
    </row>
    <row r="8" spans="1:20" ht="13.5" customHeight="1">
      <c r="A8" s="7">
        <v>4</v>
      </c>
      <c r="B8" s="8"/>
      <c r="C8" s="8"/>
      <c r="D8" s="8"/>
      <c r="E8" s="42"/>
      <c r="F8" s="45" t="e">
        <f t="shared" si="0"/>
        <v>#N/A</v>
      </c>
      <c r="G8" s="9"/>
      <c r="H8" s="9"/>
      <c r="I8" s="9"/>
      <c r="J8" s="10">
        <f t="shared" si="1"/>
        <v>0</v>
      </c>
      <c r="K8" s="55" t="e">
        <f t="shared" si="2"/>
        <v>#N/A</v>
      </c>
      <c r="L8" s="11" t="e">
        <f t="shared" si="3"/>
        <v>#N/A</v>
      </c>
      <c r="M8" s="61"/>
      <c r="N8" s="61"/>
      <c r="O8" s="61"/>
      <c r="Q8" s="1" t="s">
        <v>25</v>
      </c>
      <c r="R8" s="1" t="s">
        <v>34</v>
      </c>
      <c r="S8" s="1">
        <v>2.2899999999999999E-3</v>
      </c>
    </row>
    <row r="9" spans="1:20" ht="13.5" customHeight="1">
      <c r="A9" s="7">
        <v>5</v>
      </c>
      <c r="B9" s="8"/>
      <c r="C9" s="8"/>
      <c r="D9" s="8"/>
      <c r="E9" s="42"/>
      <c r="F9" s="45" t="e">
        <f t="shared" si="0"/>
        <v>#N/A</v>
      </c>
      <c r="G9" s="9"/>
      <c r="H9" s="9"/>
      <c r="I9" s="9"/>
      <c r="J9" s="10">
        <f t="shared" si="1"/>
        <v>0</v>
      </c>
      <c r="K9" s="55" t="e">
        <f t="shared" si="2"/>
        <v>#N/A</v>
      </c>
      <c r="L9" s="11" t="e">
        <f t="shared" si="3"/>
        <v>#N/A</v>
      </c>
      <c r="M9" s="61"/>
      <c r="N9" s="61"/>
      <c r="O9" s="61"/>
      <c r="Q9" s="1" t="s">
        <v>26</v>
      </c>
      <c r="R9" s="1" t="s">
        <v>34</v>
      </c>
      <c r="S9" s="1">
        <v>2.6199999999999999E-3</v>
      </c>
    </row>
    <row r="10" spans="1:20" ht="13.5" customHeight="1">
      <c r="A10" s="7">
        <v>6</v>
      </c>
      <c r="B10" s="8"/>
      <c r="C10" s="8"/>
      <c r="D10" s="8"/>
      <c r="E10" s="42"/>
      <c r="F10" s="45" t="e">
        <f t="shared" si="0"/>
        <v>#N/A</v>
      </c>
      <c r="G10" s="9"/>
      <c r="H10" s="9"/>
      <c r="I10" s="9"/>
      <c r="J10" s="10">
        <f t="shared" si="1"/>
        <v>0</v>
      </c>
      <c r="K10" s="55" t="e">
        <f t="shared" si="2"/>
        <v>#N/A</v>
      </c>
      <c r="L10" s="11" t="e">
        <f t="shared" si="3"/>
        <v>#N/A</v>
      </c>
      <c r="M10" s="61"/>
      <c r="N10" s="61"/>
      <c r="O10" s="61"/>
      <c r="Q10" s="1" t="s">
        <v>27</v>
      </c>
      <c r="R10" s="1" t="s">
        <v>34</v>
      </c>
      <c r="S10" s="1">
        <v>2.7499999999999998E-3</v>
      </c>
    </row>
    <row r="11" spans="1:20" ht="13.5" customHeight="1">
      <c r="A11" s="7">
        <v>7</v>
      </c>
      <c r="B11" s="8"/>
      <c r="C11" s="8"/>
      <c r="D11" s="8"/>
      <c r="E11" s="42"/>
      <c r="F11" s="45" t="e">
        <f t="shared" si="0"/>
        <v>#N/A</v>
      </c>
      <c r="G11" s="9"/>
      <c r="H11" s="9"/>
      <c r="I11" s="9"/>
      <c r="J11" s="10">
        <f t="shared" si="1"/>
        <v>0</v>
      </c>
      <c r="K11" s="55" t="e">
        <f>VLOOKUP(D11,$Q$5:$S$11,3,FALSE)</f>
        <v>#N/A</v>
      </c>
      <c r="L11" s="11" t="e">
        <f t="shared" si="3"/>
        <v>#N/A</v>
      </c>
      <c r="M11" s="61"/>
      <c r="N11" s="61"/>
      <c r="O11" s="61"/>
      <c r="Q11" s="1" t="s">
        <v>28</v>
      </c>
      <c r="R11" s="1" t="s">
        <v>34</v>
      </c>
      <c r="S11" s="1">
        <v>3.0999999999999999E-3</v>
      </c>
      <c r="T11" s="38"/>
    </row>
    <row r="12" spans="1:20" ht="13.5" customHeight="1">
      <c r="A12" s="7">
        <v>8</v>
      </c>
      <c r="B12" s="8"/>
      <c r="C12" s="8"/>
      <c r="D12" s="8"/>
      <c r="E12" s="42"/>
      <c r="F12" s="45" t="e">
        <f t="shared" si="0"/>
        <v>#N/A</v>
      </c>
      <c r="G12" s="9"/>
      <c r="H12" s="9"/>
      <c r="I12" s="9"/>
      <c r="J12" s="10">
        <f t="shared" si="1"/>
        <v>0</v>
      </c>
      <c r="K12" s="55" t="e">
        <f t="shared" si="2"/>
        <v>#N/A</v>
      </c>
      <c r="L12" s="11" t="e">
        <f t="shared" si="3"/>
        <v>#N/A</v>
      </c>
      <c r="M12" s="61"/>
      <c r="N12" s="61"/>
      <c r="O12" s="61"/>
      <c r="S12" s="1">
        <v>0</v>
      </c>
    </row>
    <row r="13" spans="1:20" ht="13.5" customHeight="1">
      <c r="A13" s="7">
        <v>9</v>
      </c>
      <c r="B13" s="8"/>
      <c r="C13" s="8"/>
      <c r="D13" s="8"/>
      <c r="E13" s="42"/>
      <c r="F13" s="45" t="e">
        <f t="shared" si="0"/>
        <v>#N/A</v>
      </c>
      <c r="G13" s="9"/>
      <c r="H13" s="9"/>
      <c r="I13" s="9"/>
      <c r="J13" s="10">
        <f t="shared" si="1"/>
        <v>0</v>
      </c>
      <c r="K13" s="55" t="e">
        <f t="shared" si="2"/>
        <v>#N/A</v>
      </c>
      <c r="L13" s="11" t="e">
        <f t="shared" si="3"/>
        <v>#N/A</v>
      </c>
      <c r="M13" s="61"/>
      <c r="N13" s="61"/>
      <c r="O13" s="61"/>
    </row>
    <row r="14" spans="1:20" ht="13.5" customHeight="1">
      <c r="A14" s="5">
        <v>10</v>
      </c>
      <c r="B14" s="12"/>
      <c r="C14" s="12"/>
      <c r="D14" s="12"/>
      <c r="E14" s="42"/>
      <c r="F14" s="46" t="e">
        <f t="shared" si="0"/>
        <v>#N/A</v>
      </c>
      <c r="G14" s="9"/>
      <c r="H14" s="9"/>
      <c r="I14" s="9"/>
      <c r="J14" s="10">
        <f t="shared" si="1"/>
        <v>0</v>
      </c>
      <c r="K14" s="55" t="e">
        <f t="shared" si="2"/>
        <v>#N/A</v>
      </c>
      <c r="L14" s="11" t="e">
        <f t="shared" si="3"/>
        <v>#N/A</v>
      </c>
      <c r="M14" s="61"/>
      <c r="N14" s="61"/>
      <c r="O14" s="61"/>
    </row>
    <row r="15" spans="1:20">
      <c r="A15" s="13"/>
      <c r="B15" s="13"/>
      <c r="C15" s="13"/>
      <c r="D15" s="13"/>
      <c r="E15" s="43"/>
      <c r="F15" s="47"/>
      <c r="G15" s="14"/>
      <c r="H15" s="14"/>
      <c r="I15" s="14"/>
      <c r="J15" s="15">
        <f>SUM(J5:J14)</f>
        <v>2325.5100000000002</v>
      </c>
      <c r="K15" s="15"/>
      <c r="L15" s="16">
        <f>SUMIF(L5:L14,"&lt;&gt;#N/A")</f>
        <v>1.2464733600000002</v>
      </c>
      <c r="M15" s="61"/>
      <c r="N15" s="61"/>
      <c r="O15" s="61"/>
    </row>
    <row r="16" spans="1:20" ht="7.5" customHeight="1"/>
    <row r="17" spans="1:15" ht="19.5" customHeight="1">
      <c r="A17" s="1" t="s">
        <v>38</v>
      </c>
    </row>
    <row r="18" spans="1:15" ht="16.5" customHeight="1">
      <c r="A18" s="80" t="s">
        <v>0</v>
      </c>
      <c r="B18" s="80" t="s">
        <v>9</v>
      </c>
      <c r="C18" s="82" t="s">
        <v>16</v>
      </c>
      <c r="D18" s="82" t="s">
        <v>17</v>
      </c>
      <c r="E18" s="86" t="s">
        <v>19</v>
      </c>
      <c r="F18" s="87"/>
      <c r="G18" s="17" t="s">
        <v>2</v>
      </c>
      <c r="H18" s="17" t="s">
        <v>3</v>
      </c>
      <c r="I18" s="17" t="s">
        <v>4</v>
      </c>
      <c r="J18" s="80" t="s">
        <v>35</v>
      </c>
      <c r="K18" s="73" t="s">
        <v>36</v>
      </c>
      <c r="L18" s="17" t="s">
        <v>5</v>
      </c>
      <c r="M18" s="62"/>
      <c r="N18" s="62"/>
      <c r="O18" s="62"/>
    </row>
    <row r="19" spans="1:15" ht="16.5" customHeight="1">
      <c r="A19" s="81"/>
      <c r="B19" s="81"/>
      <c r="C19" s="83"/>
      <c r="D19" s="83"/>
      <c r="E19" s="48" t="s">
        <v>33</v>
      </c>
      <c r="F19" s="49" t="s">
        <v>20</v>
      </c>
      <c r="G19" s="19" t="s">
        <v>6</v>
      </c>
      <c r="H19" s="19" t="s">
        <v>7</v>
      </c>
      <c r="I19" s="19" t="s">
        <v>8</v>
      </c>
      <c r="J19" s="81"/>
      <c r="K19" s="74"/>
      <c r="L19" s="19" t="s">
        <v>47</v>
      </c>
      <c r="M19" s="63"/>
      <c r="N19" s="63"/>
      <c r="O19" s="63"/>
    </row>
    <row r="20" spans="1:15" ht="13.5" customHeight="1">
      <c r="A20" s="20">
        <v>1</v>
      </c>
      <c r="B20" s="8"/>
      <c r="C20" s="8"/>
      <c r="D20" s="8" t="s">
        <v>22</v>
      </c>
      <c r="E20" s="42">
        <v>1.7</v>
      </c>
      <c r="F20" s="45" t="str">
        <f>VLOOKUP(D20,$Q$5:$R$11,2,FALSE)</f>
        <v>KW/h</v>
      </c>
      <c r="G20" s="9">
        <v>1</v>
      </c>
      <c r="H20" s="9">
        <v>2.2000000000000002</v>
      </c>
      <c r="I20" s="9">
        <v>243</v>
      </c>
      <c r="J20" s="21">
        <f>E20*G20*H20*I20</f>
        <v>908.82</v>
      </c>
      <c r="K20" s="56">
        <f>VLOOKUP(D20,$Q$5:$S$11,3,FALSE)</f>
        <v>5.3600000000000002E-4</v>
      </c>
      <c r="L20" s="22">
        <f>J20*K20</f>
        <v>0.48712752000000004</v>
      </c>
      <c r="M20" s="64"/>
      <c r="N20" s="64"/>
      <c r="O20" s="64"/>
    </row>
    <row r="21" spans="1:15" ht="13.5" customHeight="1">
      <c r="A21" s="20">
        <v>2</v>
      </c>
      <c r="B21" s="8"/>
      <c r="C21" s="8"/>
      <c r="D21" s="8"/>
      <c r="E21" s="42"/>
      <c r="F21" s="45" t="e">
        <f t="shared" ref="F21:F29" si="4">VLOOKUP(D21,$Q$5:$R$11,2,FALSE)</f>
        <v>#N/A</v>
      </c>
      <c r="G21" s="9"/>
      <c r="H21" s="9"/>
      <c r="I21" s="9"/>
      <c r="J21" s="21">
        <f t="shared" ref="J21:J29" si="5">E21*G21*H21*I21</f>
        <v>0</v>
      </c>
      <c r="K21" s="56" t="e">
        <f t="shared" ref="K21:K29" si="6">VLOOKUP(D21,$Q$5:$S$11,3,FALSE)</f>
        <v>#N/A</v>
      </c>
      <c r="L21" s="22" t="e">
        <f t="shared" ref="L21:L29" si="7">J21*K21</f>
        <v>#N/A</v>
      </c>
      <c r="M21" s="64"/>
      <c r="N21" s="64"/>
      <c r="O21" s="64"/>
    </row>
    <row r="22" spans="1:15" ht="13.5" customHeight="1">
      <c r="A22" s="20">
        <v>3</v>
      </c>
      <c r="B22" s="8"/>
      <c r="C22" s="8"/>
      <c r="D22" s="8"/>
      <c r="E22" s="42"/>
      <c r="F22" s="45" t="e">
        <f t="shared" si="4"/>
        <v>#N/A</v>
      </c>
      <c r="G22" s="9"/>
      <c r="H22" s="9"/>
      <c r="I22" s="9"/>
      <c r="J22" s="21">
        <f t="shared" si="5"/>
        <v>0</v>
      </c>
      <c r="K22" s="56" t="e">
        <f t="shared" si="6"/>
        <v>#N/A</v>
      </c>
      <c r="L22" s="22" t="e">
        <f t="shared" si="7"/>
        <v>#N/A</v>
      </c>
      <c r="M22" s="64"/>
      <c r="N22" s="64"/>
      <c r="O22" s="64"/>
    </row>
    <row r="23" spans="1:15" ht="13.5" customHeight="1">
      <c r="A23" s="20">
        <v>4</v>
      </c>
      <c r="B23" s="8"/>
      <c r="C23" s="8"/>
      <c r="D23" s="8"/>
      <c r="E23" s="42"/>
      <c r="F23" s="45" t="e">
        <f t="shared" si="4"/>
        <v>#N/A</v>
      </c>
      <c r="G23" s="9"/>
      <c r="H23" s="9"/>
      <c r="I23" s="9"/>
      <c r="J23" s="21">
        <f t="shared" si="5"/>
        <v>0</v>
      </c>
      <c r="K23" s="56" t="e">
        <f t="shared" si="6"/>
        <v>#N/A</v>
      </c>
      <c r="L23" s="22" t="e">
        <f t="shared" si="7"/>
        <v>#N/A</v>
      </c>
      <c r="M23" s="64"/>
      <c r="N23" s="64"/>
      <c r="O23" s="64"/>
    </row>
    <row r="24" spans="1:15" ht="13.5" customHeight="1">
      <c r="A24" s="20">
        <v>5</v>
      </c>
      <c r="B24" s="8"/>
      <c r="C24" s="8"/>
      <c r="D24" s="8"/>
      <c r="E24" s="42"/>
      <c r="F24" s="45" t="e">
        <f t="shared" si="4"/>
        <v>#N/A</v>
      </c>
      <c r="G24" s="9"/>
      <c r="H24" s="9"/>
      <c r="I24" s="9"/>
      <c r="J24" s="21">
        <f t="shared" si="5"/>
        <v>0</v>
      </c>
      <c r="K24" s="56" t="e">
        <f t="shared" si="6"/>
        <v>#N/A</v>
      </c>
      <c r="L24" s="22" t="e">
        <f t="shared" si="7"/>
        <v>#N/A</v>
      </c>
      <c r="M24" s="64"/>
      <c r="N24" s="64"/>
      <c r="O24" s="64"/>
    </row>
    <row r="25" spans="1:15" ht="13.5" customHeight="1">
      <c r="A25" s="20">
        <v>6</v>
      </c>
      <c r="B25" s="8"/>
      <c r="C25" s="8"/>
      <c r="D25" s="8"/>
      <c r="E25" s="42"/>
      <c r="F25" s="45" t="e">
        <f t="shared" si="4"/>
        <v>#N/A</v>
      </c>
      <c r="G25" s="9"/>
      <c r="H25" s="9"/>
      <c r="I25" s="9"/>
      <c r="J25" s="21">
        <f t="shared" si="5"/>
        <v>0</v>
      </c>
      <c r="K25" s="56" t="e">
        <f t="shared" si="6"/>
        <v>#N/A</v>
      </c>
      <c r="L25" s="22" t="e">
        <f t="shared" si="7"/>
        <v>#N/A</v>
      </c>
      <c r="M25" s="64"/>
      <c r="N25" s="64"/>
      <c r="O25" s="64"/>
    </row>
    <row r="26" spans="1:15" ht="13.5" customHeight="1">
      <c r="A26" s="20">
        <v>7</v>
      </c>
      <c r="B26" s="8"/>
      <c r="C26" s="8"/>
      <c r="D26" s="8"/>
      <c r="E26" s="42"/>
      <c r="F26" s="45" t="e">
        <f t="shared" si="4"/>
        <v>#N/A</v>
      </c>
      <c r="G26" s="9"/>
      <c r="H26" s="9"/>
      <c r="I26" s="9"/>
      <c r="J26" s="21">
        <f t="shared" si="5"/>
        <v>0</v>
      </c>
      <c r="K26" s="56" t="e">
        <f t="shared" si="6"/>
        <v>#N/A</v>
      </c>
      <c r="L26" s="22" t="e">
        <f t="shared" si="7"/>
        <v>#N/A</v>
      </c>
      <c r="M26" s="64"/>
      <c r="N26" s="64"/>
      <c r="O26" s="64"/>
    </row>
    <row r="27" spans="1:15" ht="13.5" customHeight="1">
      <c r="A27" s="20">
        <v>8</v>
      </c>
      <c r="B27" s="8"/>
      <c r="C27" s="8"/>
      <c r="D27" s="8"/>
      <c r="E27" s="42"/>
      <c r="F27" s="45" t="e">
        <f t="shared" si="4"/>
        <v>#N/A</v>
      </c>
      <c r="G27" s="9"/>
      <c r="H27" s="9"/>
      <c r="I27" s="9"/>
      <c r="J27" s="21">
        <f t="shared" si="5"/>
        <v>0</v>
      </c>
      <c r="K27" s="56" t="e">
        <f t="shared" si="6"/>
        <v>#N/A</v>
      </c>
      <c r="L27" s="22" t="e">
        <f t="shared" si="7"/>
        <v>#N/A</v>
      </c>
      <c r="M27" s="64"/>
      <c r="N27" s="64"/>
      <c r="O27" s="64"/>
    </row>
    <row r="28" spans="1:15" ht="13.5" customHeight="1">
      <c r="A28" s="20">
        <v>9</v>
      </c>
      <c r="B28" s="8"/>
      <c r="C28" s="8"/>
      <c r="D28" s="8"/>
      <c r="E28" s="42"/>
      <c r="F28" s="45" t="e">
        <f t="shared" si="4"/>
        <v>#N/A</v>
      </c>
      <c r="G28" s="9"/>
      <c r="H28" s="9"/>
      <c r="I28" s="9"/>
      <c r="J28" s="21">
        <f t="shared" si="5"/>
        <v>0</v>
      </c>
      <c r="K28" s="56" t="e">
        <f t="shared" si="6"/>
        <v>#N/A</v>
      </c>
      <c r="L28" s="22" t="e">
        <f t="shared" si="7"/>
        <v>#N/A</v>
      </c>
      <c r="M28" s="64"/>
      <c r="N28" s="64"/>
      <c r="O28" s="64"/>
    </row>
    <row r="29" spans="1:15" ht="13.5" customHeight="1">
      <c r="A29" s="18">
        <v>10</v>
      </c>
      <c r="B29" s="12"/>
      <c r="C29" s="12"/>
      <c r="D29" s="12"/>
      <c r="E29" s="42"/>
      <c r="F29" s="46" t="e">
        <f t="shared" si="4"/>
        <v>#N/A</v>
      </c>
      <c r="G29" s="9"/>
      <c r="H29" s="9"/>
      <c r="I29" s="9"/>
      <c r="J29" s="21">
        <f t="shared" si="5"/>
        <v>0</v>
      </c>
      <c r="K29" s="56" t="e">
        <f t="shared" si="6"/>
        <v>#N/A</v>
      </c>
      <c r="L29" s="22" t="e">
        <f t="shared" si="7"/>
        <v>#N/A</v>
      </c>
      <c r="M29" s="64"/>
      <c r="N29" s="64"/>
      <c r="O29" s="64"/>
    </row>
    <row r="30" spans="1:15">
      <c r="A30" s="13"/>
      <c r="B30" s="13"/>
      <c r="C30" s="13"/>
      <c r="D30" s="13"/>
      <c r="E30" s="43"/>
      <c r="F30" s="47"/>
      <c r="G30" s="14"/>
      <c r="H30" s="14"/>
      <c r="I30" s="14"/>
      <c r="J30" s="23">
        <f>SUM(J20:J29)</f>
        <v>908.82</v>
      </c>
      <c r="K30" s="23"/>
      <c r="L30" s="24">
        <f>SUMIF(L20:L29,"&lt;&gt;#N/A")</f>
        <v>0.48712752000000004</v>
      </c>
      <c r="M30" s="64"/>
      <c r="N30" s="64"/>
      <c r="O30" s="64"/>
    </row>
    <row r="32" spans="1:15">
      <c r="C32" s="25" t="s">
        <v>10</v>
      </c>
      <c r="D32" s="26" t="s">
        <v>11</v>
      </c>
      <c r="E32" s="36" t="s">
        <v>12</v>
      </c>
      <c r="F32" s="50"/>
      <c r="H32" s="27" t="s">
        <v>13</v>
      </c>
    </row>
    <row r="33" spans="1:9">
      <c r="C33" s="28" t="s">
        <v>5</v>
      </c>
      <c r="D33" s="29" t="s">
        <v>5</v>
      </c>
      <c r="E33" s="27" t="s">
        <v>5</v>
      </c>
      <c r="F33" s="51"/>
      <c r="H33" s="27" t="s">
        <v>14</v>
      </c>
    </row>
    <row r="34" spans="1:9">
      <c r="C34" s="30" t="s">
        <v>47</v>
      </c>
      <c r="D34" s="31" t="s">
        <v>47</v>
      </c>
      <c r="E34" s="32" t="s">
        <v>47</v>
      </c>
      <c r="F34" s="52"/>
      <c r="H34" s="27" t="s">
        <v>15</v>
      </c>
    </row>
    <row r="35" spans="1:9" ht="17.25" customHeight="1">
      <c r="C35" s="68">
        <f>L15</f>
        <v>1.2464733600000002</v>
      </c>
      <c r="D35" s="69">
        <f>L30</f>
        <v>0.48712752000000004</v>
      </c>
      <c r="E35" s="70">
        <f>C35-D35</f>
        <v>0.75934584000000016</v>
      </c>
      <c r="F35" s="53"/>
      <c r="H35" s="33">
        <f>ROUNDDOWN(E35/C35,3)</f>
        <v>0.60899999999999999</v>
      </c>
    </row>
    <row r="36" spans="1:9" ht="4.5" customHeight="1">
      <c r="C36" s="34"/>
      <c r="D36" s="34"/>
      <c r="E36" s="34"/>
      <c r="F36" s="34"/>
      <c r="G36" s="34"/>
      <c r="I36" s="35"/>
    </row>
    <row r="37" spans="1:9">
      <c r="A37" s="1" t="s">
        <v>39</v>
      </c>
    </row>
    <row r="38" spans="1:9">
      <c r="A38" s="1" t="s">
        <v>46</v>
      </c>
    </row>
    <row r="39" spans="1:9">
      <c r="A39" s="1" t="s">
        <v>40</v>
      </c>
    </row>
    <row r="40" spans="1:9">
      <c r="A40" s="1" t="s">
        <v>41</v>
      </c>
    </row>
  </sheetData>
  <mergeCells count="15">
    <mergeCell ref="K3:K4"/>
    <mergeCell ref="K18:K19"/>
    <mergeCell ref="K1:L1"/>
    <mergeCell ref="A3:A4"/>
    <mergeCell ref="B3:B4"/>
    <mergeCell ref="C3:C4"/>
    <mergeCell ref="A18:A19"/>
    <mergeCell ref="B18:B19"/>
    <mergeCell ref="C18:C19"/>
    <mergeCell ref="D3:D4"/>
    <mergeCell ref="D18:D19"/>
    <mergeCell ref="E3:F3"/>
    <mergeCell ref="E18:F18"/>
    <mergeCell ref="J3:J4"/>
    <mergeCell ref="J18:J19"/>
  </mergeCells>
  <phoneticPr fontId="3"/>
  <dataValidations count="1">
    <dataValidation type="list" allowBlank="1" showInputMessage="1" showErrorMessage="1" sqref="D20:D29 D5:D14">
      <formula1>$Q$5:$Q$11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S40"/>
  <sheetViews>
    <sheetView view="pageBreakPreview" zoomScaleSheetLayoutView="100" workbookViewId="0">
      <selection activeCell="F5" sqref="F5"/>
    </sheetView>
  </sheetViews>
  <sheetFormatPr defaultColWidth="11.5546875" defaultRowHeight="16.5"/>
  <cols>
    <col min="1" max="1" width="3.21875" style="1" customWidth="1"/>
    <col min="2" max="5" width="13" style="1" customWidth="1"/>
    <col min="6" max="6" width="5" style="1" customWidth="1"/>
    <col min="7" max="15" width="13" style="1" customWidth="1"/>
    <col min="16" max="16384" width="11.5546875" style="1"/>
  </cols>
  <sheetData>
    <row r="1" spans="1:19" ht="18.75" customHeight="1">
      <c r="A1" s="40" t="s">
        <v>45</v>
      </c>
      <c r="H1" s="2"/>
      <c r="I1" s="57"/>
      <c r="J1" s="39" t="s">
        <v>18</v>
      </c>
      <c r="K1" s="75"/>
      <c r="L1" s="75"/>
      <c r="M1" s="58"/>
      <c r="N1" s="58"/>
      <c r="O1" s="58"/>
    </row>
    <row r="2" spans="1:19" ht="19.5" customHeight="1">
      <c r="A2" s="1" t="s">
        <v>37</v>
      </c>
      <c r="I2" s="3"/>
    </row>
    <row r="3" spans="1:19" ht="16.5" customHeight="1">
      <c r="A3" s="76" t="s">
        <v>0</v>
      </c>
      <c r="B3" s="76" t="s">
        <v>1</v>
      </c>
      <c r="C3" s="78" t="s">
        <v>16</v>
      </c>
      <c r="D3" s="78" t="s">
        <v>17</v>
      </c>
      <c r="E3" s="84" t="s">
        <v>19</v>
      </c>
      <c r="F3" s="85"/>
      <c r="G3" s="4" t="s">
        <v>2</v>
      </c>
      <c r="H3" s="4" t="s">
        <v>3</v>
      </c>
      <c r="I3" s="4" t="s">
        <v>4</v>
      </c>
      <c r="J3" s="76" t="s">
        <v>35</v>
      </c>
      <c r="K3" s="71" t="s">
        <v>36</v>
      </c>
      <c r="L3" s="4" t="s">
        <v>5</v>
      </c>
      <c r="M3" s="59"/>
      <c r="N3" s="59"/>
      <c r="O3" s="59"/>
    </row>
    <row r="4" spans="1:19" ht="16.5" customHeight="1">
      <c r="A4" s="77"/>
      <c r="B4" s="77"/>
      <c r="C4" s="79"/>
      <c r="D4" s="79"/>
      <c r="E4" s="41" t="s">
        <v>33</v>
      </c>
      <c r="F4" s="44" t="s">
        <v>20</v>
      </c>
      <c r="G4" s="6" t="s">
        <v>6</v>
      </c>
      <c r="H4" s="6" t="s">
        <v>7</v>
      </c>
      <c r="I4" s="6" t="s">
        <v>8</v>
      </c>
      <c r="J4" s="77"/>
      <c r="K4" s="72"/>
      <c r="L4" s="6" t="s">
        <v>47</v>
      </c>
      <c r="M4" s="60"/>
      <c r="N4" s="60"/>
      <c r="O4" s="60"/>
      <c r="Q4" s="37" t="s">
        <v>17</v>
      </c>
      <c r="R4" s="37" t="s">
        <v>20</v>
      </c>
      <c r="S4" s="37" t="s">
        <v>21</v>
      </c>
    </row>
    <row r="5" spans="1:19" ht="13.5" customHeight="1">
      <c r="A5" s="7">
        <v>1</v>
      </c>
      <c r="B5" s="8"/>
      <c r="C5" s="8"/>
      <c r="D5" s="8" t="s">
        <v>22</v>
      </c>
      <c r="E5" s="42"/>
      <c r="F5" s="65" t="str">
        <f>VLOOKUP(D5,$Q$5:$R$11,2,FALSE)</f>
        <v>千KW/h</v>
      </c>
      <c r="G5" s="9"/>
      <c r="H5" s="9"/>
      <c r="I5" s="9"/>
      <c r="J5" s="10">
        <f>E5*G5*H5*I5</f>
        <v>0</v>
      </c>
      <c r="K5" s="54">
        <f>VLOOKUP(D5,$Q$5:$S$12,3,FALSE)</f>
        <v>0.53600000000000003</v>
      </c>
      <c r="L5" s="11">
        <f>J5*K5</f>
        <v>0</v>
      </c>
      <c r="M5" s="61"/>
      <c r="N5" s="61"/>
      <c r="O5" s="61"/>
      <c r="Q5" s="1" t="s">
        <v>22</v>
      </c>
      <c r="R5" s="1" t="s">
        <v>42</v>
      </c>
      <c r="S5" s="1">
        <v>0.53600000000000003</v>
      </c>
    </row>
    <row r="6" spans="1:19" ht="13.5" customHeight="1">
      <c r="A6" s="7">
        <v>2</v>
      </c>
      <c r="B6" s="8"/>
      <c r="C6" s="8"/>
      <c r="D6" s="8"/>
      <c r="E6" s="42"/>
      <c r="F6" s="65" t="e">
        <f t="shared" ref="F6:F14" si="0">VLOOKUP(D6,$Q$5:$R$11,2,FALSE)</f>
        <v>#N/A</v>
      </c>
      <c r="G6" s="9"/>
      <c r="H6" s="9"/>
      <c r="I6" s="9"/>
      <c r="J6" s="10">
        <f t="shared" ref="J6:J14" si="1">E6*G6*H6*I6</f>
        <v>0</v>
      </c>
      <c r="K6" s="54" t="e">
        <f t="shared" ref="K6:K14" si="2">VLOOKUP(D6,$Q$5:$S$11,3,FALSE)</f>
        <v>#N/A</v>
      </c>
      <c r="L6" s="11" t="e">
        <f t="shared" ref="L6:L14" si="3">J6*K6</f>
        <v>#N/A</v>
      </c>
      <c r="M6" s="61"/>
      <c r="N6" s="61"/>
      <c r="O6" s="61"/>
      <c r="Q6" s="1" t="s">
        <v>23</v>
      </c>
      <c r="R6" s="1" t="s">
        <v>43</v>
      </c>
      <c r="S6" s="1">
        <v>2.29</v>
      </c>
    </row>
    <row r="7" spans="1:19" ht="13.5" customHeight="1">
      <c r="A7" s="7">
        <v>3</v>
      </c>
      <c r="B7" s="8"/>
      <c r="C7" s="8"/>
      <c r="D7" s="8"/>
      <c r="E7" s="42"/>
      <c r="F7" s="65" t="e">
        <f t="shared" si="0"/>
        <v>#N/A</v>
      </c>
      <c r="G7" s="9"/>
      <c r="H7" s="9"/>
      <c r="I7" s="9"/>
      <c r="J7" s="10">
        <f t="shared" si="1"/>
        <v>0</v>
      </c>
      <c r="K7" s="54" t="e">
        <f t="shared" si="2"/>
        <v>#N/A</v>
      </c>
      <c r="L7" s="11" t="e">
        <f t="shared" si="3"/>
        <v>#N/A</v>
      </c>
      <c r="M7" s="61"/>
      <c r="N7" s="61"/>
      <c r="O7" s="61"/>
      <c r="Q7" s="1" t="s">
        <v>24</v>
      </c>
      <c r="R7" s="1" t="s">
        <v>30</v>
      </c>
      <c r="S7" s="1">
        <v>2.99</v>
      </c>
    </row>
    <row r="8" spans="1:19" ht="13.5" customHeight="1">
      <c r="A8" s="7">
        <v>4</v>
      </c>
      <c r="B8" s="8"/>
      <c r="C8" s="8"/>
      <c r="D8" s="8"/>
      <c r="E8" s="42"/>
      <c r="F8" s="65" t="e">
        <f t="shared" si="0"/>
        <v>#N/A</v>
      </c>
      <c r="G8" s="9"/>
      <c r="H8" s="9"/>
      <c r="I8" s="9"/>
      <c r="J8" s="10">
        <f t="shared" si="1"/>
        <v>0</v>
      </c>
      <c r="K8" s="54" t="e">
        <f t="shared" si="2"/>
        <v>#N/A</v>
      </c>
      <c r="L8" s="11" t="e">
        <f t="shared" si="3"/>
        <v>#N/A</v>
      </c>
      <c r="M8" s="61"/>
      <c r="N8" s="61"/>
      <c r="O8" s="61"/>
      <c r="Q8" s="1" t="s">
        <v>25</v>
      </c>
      <c r="R8" s="1" t="s">
        <v>44</v>
      </c>
      <c r="S8" s="1">
        <v>2.29</v>
      </c>
    </row>
    <row r="9" spans="1:19" ht="13.5" customHeight="1">
      <c r="A9" s="7">
        <v>5</v>
      </c>
      <c r="B9" s="8"/>
      <c r="C9" s="8"/>
      <c r="D9" s="8"/>
      <c r="E9" s="42"/>
      <c r="F9" s="65" t="e">
        <f t="shared" si="0"/>
        <v>#N/A</v>
      </c>
      <c r="G9" s="9"/>
      <c r="H9" s="9"/>
      <c r="I9" s="9"/>
      <c r="J9" s="10">
        <f t="shared" si="1"/>
        <v>0</v>
      </c>
      <c r="K9" s="54" t="e">
        <f t="shared" si="2"/>
        <v>#N/A</v>
      </c>
      <c r="L9" s="11" t="e">
        <f t="shared" si="3"/>
        <v>#N/A</v>
      </c>
      <c r="M9" s="61"/>
      <c r="N9" s="61"/>
      <c r="O9" s="61"/>
      <c r="Q9" s="1" t="s">
        <v>26</v>
      </c>
      <c r="R9" s="1" t="s">
        <v>44</v>
      </c>
      <c r="S9" s="1">
        <v>2.62</v>
      </c>
    </row>
    <row r="10" spans="1:19" ht="13.5" customHeight="1">
      <c r="A10" s="7">
        <v>6</v>
      </c>
      <c r="B10" s="8"/>
      <c r="C10" s="8"/>
      <c r="D10" s="8"/>
      <c r="E10" s="42"/>
      <c r="F10" s="65" t="e">
        <f t="shared" si="0"/>
        <v>#N/A</v>
      </c>
      <c r="G10" s="9"/>
      <c r="H10" s="9"/>
      <c r="I10" s="9"/>
      <c r="J10" s="10">
        <f t="shared" si="1"/>
        <v>0</v>
      </c>
      <c r="K10" s="54" t="e">
        <f t="shared" si="2"/>
        <v>#N/A</v>
      </c>
      <c r="L10" s="11" t="e">
        <f t="shared" si="3"/>
        <v>#N/A</v>
      </c>
      <c r="M10" s="61"/>
      <c r="N10" s="61"/>
      <c r="O10" s="61"/>
      <c r="Q10" s="1" t="s">
        <v>27</v>
      </c>
      <c r="R10" s="1" t="s">
        <v>44</v>
      </c>
      <c r="S10" s="1">
        <v>2.75</v>
      </c>
    </row>
    <row r="11" spans="1:19" ht="13.5" customHeight="1">
      <c r="A11" s="7">
        <v>7</v>
      </c>
      <c r="B11" s="8"/>
      <c r="C11" s="8"/>
      <c r="D11" s="8"/>
      <c r="E11" s="42"/>
      <c r="F11" s="65" t="e">
        <f t="shared" si="0"/>
        <v>#N/A</v>
      </c>
      <c r="G11" s="9"/>
      <c r="H11" s="9"/>
      <c r="I11" s="9"/>
      <c r="J11" s="10">
        <f t="shared" si="1"/>
        <v>0</v>
      </c>
      <c r="K11" s="54" t="e">
        <f>VLOOKUP(D11,$Q$5:$S$11,3,FALSE)</f>
        <v>#N/A</v>
      </c>
      <c r="L11" s="11" t="e">
        <f t="shared" si="3"/>
        <v>#N/A</v>
      </c>
      <c r="M11" s="61"/>
      <c r="N11" s="61"/>
      <c r="O11" s="61"/>
      <c r="Q11" s="1" t="s">
        <v>28</v>
      </c>
      <c r="R11" s="1" t="s">
        <v>44</v>
      </c>
      <c r="S11" s="1">
        <v>3.1</v>
      </c>
    </row>
    <row r="12" spans="1:19" ht="13.5" customHeight="1">
      <c r="A12" s="7">
        <v>8</v>
      </c>
      <c r="B12" s="8"/>
      <c r="C12" s="8"/>
      <c r="D12" s="8"/>
      <c r="E12" s="42"/>
      <c r="F12" s="65" t="e">
        <f t="shared" si="0"/>
        <v>#N/A</v>
      </c>
      <c r="G12" s="9"/>
      <c r="H12" s="9"/>
      <c r="I12" s="9"/>
      <c r="J12" s="10">
        <f t="shared" si="1"/>
        <v>0</v>
      </c>
      <c r="K12" s="54" t="e">
        <f t="shared" si="2"/>
        <v>#N/A</v>
      </c>
      <c r="L12" s="11" t="e">
        <f t="shared" si="3"/>
        <v>#N/A</v>
      </c>
      <c r="M12" s="61"/>
      <c r="N12" s="61"/>
      <c r="O12" s="61"/>
    </row>
    <row r="13" spans="1:19" ht="13.5" customHeight="1">
      <c r="A13" s="7">
        <v>9</v>
      </c>
      <c r="B13" s="8"/>
      <c r="C13" s="8"/>
      <c r="D13" s="8"/>
      <c r="E13" s="42"/>
      <c r="F13" s="65" t="e">
        <f t="shared" si="0"/>
        <v>#N/A</v>
      </c>
      <c r="G13" s="9"/>
      <c r="H13" s="9"/>
      <c r="I13" s="9"/>
      <c r="J13" s="10">
        <f t="shared" si="1"/>
        <v>0</v>
      </c>
      <c r="K13" s="54" t="e">
        <f t="shared" si="2"/>
        <v>#N/A</v>
      </c>
      <c r="L13" s="11" t="e">
        <f t="shared" si="3"/>
        <v>#N/A</v>
      </c>
      <c r="M13" s="61"/>
      <c r="N13" s="61"/>
      <c r="O13" s="61"/>
    </row>
    <row r="14" spans="1:19" ht="13.5" customHeight="1">
      <c r="A14" s="5">
        <v>10</v>
      </c>
      <c r="B14" s="12"/>
      <c r="C14" s="12"/>
      <c r="D14" s="12"/>
      <c r="E14" s="42"/>
      <c r="F14" s="66" t="e">
        <f t="shared" si="0"/>
        <v>#N/A</v>
      </c>
      <c r="G14" s="9"/>
      <c r="H14" s="9"/>
      <c r="I14" s="9"/>
      <c r="J14" s="10">
        <f t="shared" si="1"/>
        <v>0</v>
      </c>
      <c r="K14" s="54" t="e">
        <f t="shared" si="2"/>
        <v>#N/A</v>
      </c>
      <c r="L14" s="11" t="e">
        <f t="shared" si="3"/>
        <v>#N/A</v>
      </c>
      <c r="M14" s="61"/>
      <c r="N14" s="61"/>
      <c r="O14" s="61"/>
    </row>
    <row r="15" spans="1:19">
      <c r="A15" s="13"/>
      <c r="B15" s="13"/>
      <c r="C15" s="13"/>
      <c r="D15" s="13"/>
      <c r="E15" s="43"/>
      <c r="F15" s="47"/>
      <c r="G15" s="14"/>
      <c r="H15" s="14"/>
      <c r="I15" s="14"/>
      <c r="J15" s="15">
        <f>SUM(J5:J14)</f>
        <v>0</v>
      </c>
      <c r="K15" s="15"/>
      <c r="L15" s="16">
        <f>SUMIF(L5:L14,"&lt;&gt;#N/A")</f>
        <v>0</v>
      </c>
      <c r="M15" s="61"/>
      <c r="N15" s="61"/>
      <c r="O15" s="61"/>
    </row>
    <row r="16" spans="1:19" ht="7.5" customHeight="1"/>
    <row r="17" spans="1:15" ht="19.5" customHeight="1">
      <c r="A17" s="1" t="s">
        <v>38</v>
      </c>
    </row>
    <row r="18" spans="1:15" ht="16.5" customHeight="1">
      <c r="A18" s="80" t="s">
        <v>0</v>
      </c>
      <c r="B18" s="80" t="s">
        <v>9</v>
      </c>
      <c r="C18" s="82" t="s">
        <v>16</v>
      </c>
      <c r="D18" s="82" t="s">
        <v>17</v>
      </c>
      <c r="E18" s="86" t="s">
        <v>19</v>
      </c>
      <c r="F18" s="87"/>
      <c r="G18" s="17" t="s">
        <v>2</v>
      </c>
      <c r="H18" s="17" t="s">
        <v>3</v>
      </c>
      <c r="I18" s="17" t="s">
        <v>4</v>
      </c>
      <c r="J18" s="80" t="s">
        <v>35</v>
      </c>
      <c r="K18" s="73" t="s">
        <v>36</v>
      </c>
      <c r="L18" s="17" t="s">
        <v>5</v>
      </c>
      <c r="M18" s="62"/>
      <c r="N18" s="62"/>
      <c r="O18" s="62"/>
    </row>
    <row r="19" spans="1:15" ht="16.5" customHeight="1">
      <c r="A19" s="81"/>
      <c r="B19" s="81"/>
      <c r="C19" s="83"/>
      <c r="D19" s="83"/>
      <c r="E19" s="48" t="s">
        <v>33</v>
      </c>
      <c r="F19" s="49" t="s">
        <v>20</v>
      </c>
      <c r="G19" s="19" t="s">
        <v>6</v>
      </c>
      <c r="H19" s="19" t="s">
        <v>7</v>
      </c>
      <c r="I19" s="19" t="s">
        <v>8</v>
      </c>
      <c r="J19" s="81"/>
      <c r="K19" s="74"/>
      <c r="L19" s="19" t="s">
        <v>47</v>
      </c>
      <c r="M19" s="63"/>
      <c r="N19" s="63"/>
      <c r="O19" s="63"/>
    </row>
    <row r="20" spans="1:15" ht="13.5" customHeight="1">
      <c r="A20" s="20">
        <v>1</v>
      </c>
      <c r="B20" s="8"/>
      <c r="C20" s="8"/>
      <c r="D20" s="8"/>
      <c r="E20" s="42"/>
      <c r="F20" s="65" t="e">
        <f>VLOOKUP(D20,$Q$5:$R$11,2,FALSE)</f>
        <v>#N/A</v>
      </c>
      <c r="G20" s="9"/>
      <c r="H20" s="9"/>
      <c r="I20" s="9"/>
      <c r="J20" s="21">
        <f>E20*G20*H20*I20</f>
        <v>0</v>
      </c>
      <c r="K20" s="67" t="e">
        <f>VLOOKUP(D20,$Q$5:$S$11,3,FALSE)</f>
        <v>#N/A</v>
      </c>
      <c r="L20" s="22" t="e">
        <f>J20*K20</f>
        <v>#N/A</v>
      </c>
      <c r="M20" s="64"/>
      <c r="N20" s="64"/>
      <c r="O20" s="64"/>
    </row>
    <row r="21" spans="1:15" ht="13.5" customHeight="1">
      <c r="A21" s="20">
        <v>2</v>
      </c>
      <c r="B21" s="8"/>
      <c r="C21" s="8"/>
      <c r="D21" s="8"/>
      <c r="E21" s="42"/>
      <c r="F21" s="65" t="e">
        <f t="shared" ref="F21:F29" si="4">VLOOKUP(D21,$Q$5:$R$11,2,FALSE)</f>
        <v>#N/A</v>
      </c>
      <c r="G21" s="9"/>
      <c r="H21" s="9"/>
      <c r="I21" s="9"/>
      <c r="J21" s="21">
        <f t="shared" ref="J21:J29" si="5">E21*G21*H21*I21</f>
        <v>0</v>
      </c>
      <c r="K21" s="67" t="e">
        <f t="shared" ref="K21:K29" si="6">VLOOKUP(D21,$Q$5:$S$11,3,FALSE)</f>
        <v>#N/A</v>
      </c>
      <c r="L21" s="22" t="e">
        <f t="shared" ref="L21:L29" si="7">J21*K21</f>
        <v>#N/A</v>
      </c>
      <c r="M21" s="64"/>
      <c r="N21" s="64"/>
      <c r="O21" s="64"/>
    </row>
    <row r="22" spans="1:15" ht="13.5" customHeight="1">
      <c r="A22" s="20">
        <v>3</v>
      </c>
      <c r="B22" s="8"/>
      <c r="C22" s="8"/>
      <c r="D22" s="8"/>
      <c r="E22" s="42"/>
      <c r="F22" s="65" t="e">
        <f t="shared" si="4"/>
        <v>#N/A</v>
      </c>
      <c r="G22" s="9"/>
      <c r="H22" s="9"/>
      <c r="I22" s="9"/>
      <c r="J22" s="21">
        <f t="shared" si="5"/>
        <v>0</v>
      </c>
      <c r="K22" s="67" t="e">
        <f t="shared" si="6"/>
        <v>#N/A</v>
      </c>
      <c r="L22" s="22" t="e">
        <f t="shared" si="7"/>
        <v>#N/A</v>
      </c>
      <c r="M22" s="64"/>
      <c r="N22" s="64"/>
      <c r="O22" s="64"/>
    </row>
    <row r="23" spans="1:15" ht="13.5" customHeight="1">
      <c r="A23" s="20">
        <v>4</v>
      </c>
      <c r="B23" s="8"/>
      <c r="C23" s="8"/>
      <c r="D23" s="8"/>
      <c r="E23" s="42"/>
      <c r="F23" s="65" t="e">
        <f t="shared" si="4"/>
        <v>#N/A</v>
      </c>
      <c r="G23" s="9"/>
      <c r="H23" s="9"/>
      <c r="I23" s="9"/>
      <c r="J23" s="21">
        <f t="shared" si="5"/>
        <v>0</v>
      </c>
      <c r="K23" s="67" t="e">
        <f t="shared" si="6"/>
        <v>#N/A</v>
      </c>
      <c r="L23" s="22" t="e">
        <f t="shared" si="7"/>
        <v>#N/A</v>
      </c>
      <c r="M23" s="64"/>
      <c r="N23" s="64"/>
      <c r="O23" s="64"/>
    </row>
    <row r="24" spans="1:15" ht="13.5" customHeight="1">
      <c r="A24" s="20">
        <v>5</v>
      </c>
      <c r="B24" s="8"/>
      <c r="C24" s="8"/>
      <c r="D24" s="8"/>
      <c r="E24" s="42"/>
      <c r="F24" s="65" t="e">
        <f t="shared" si="4"/>
        <v>#N/A</v>
      </c>
      <c r="G24" s="9"/>
      <c r="H24" s="9"/>
      <c r="I24" s="9"/>
      <c r="J24" s="21">
        <f t="shared" si="5"/>
        <v>0</v>
      </c>
      <c r="K24" s="67" t="e">
        <f t="shared" si="6"/>
        <v>#N/A</v>
      </c>
      <c r="L24" s="22" t="e">
        <f t="shared" si="7"/>
        <v>#N/A</v>
      </c>
      <c r="M24" s="64"/>
      <c r="N24" s="64"/>
      <c r="O24" s="64"/>
    </row>
    <row r="25" spans="1:15" ht="13.5" customHeight="1">
      <c r="A25" s="20">
        <v>6</v>
      </c>
      <c r="B25" s="8"/>
      <c r="C25" s="8"/>
      <c r="D25" s="8"/>
      <c r="E25" s="42"/>
      <c r="F25" s="65" t="e">
        <f t="shared" si="4"/>
        <v>#N/A</v>
      </c>
      <c r="G25" s="9"/>
      <c r="H25" s="9"/>
      <c r="I25" s="9"/>
      <c r="J25" s="21">
        <f t="shared" si="5"/>
        <v>0</v>
      </c>
      <c r="K25" s="67" t="e">
        <f t="shared" si="6"/>
        <v>#N/A</v>
      </c>
      <c r="L25" s="22" t="e">
        <f t="shared" si="7"/>
        <v>#N/A</v>
      </c>
      <c r="M25" s="64"/>
      <c r="N25" s="64"/>
      <c r="O25" s="64"/>
    </row>
    <row r="26" spans="1:15" ht="13.5" customHeight="1">
      <c r="A26" s="20">
        <v>7</v>
      </c>
      <c r="B26" s="8"/>
      <c r="C26" s="8"/>
      <c r="D26" s="8"/>
      <c r="E26" s="42"/>
      <c r="F26" s="65" t="e">
        <f t="shared" si="4"/>
        <v>#N/A</v>
      </c>
      <c r="G26" s="9"/>
      <c r="H26" s="9"/>
      <c r="I26" s="9"/>
      <c r="J26" s="21">
        <f t="shared" si="5"/>
        <v>0</v>
      </c>
      <c r="K26" s="67" t="e">
        <f t="shared" si="6"/>
        <v>#N/A</v>
      </c>
      <c r="L26" s="22" t="e">
        <f t="shared" si="7"/>
        <v>#N/A</v>
      </c>
      <c r="M26" s="64"/>
      <c r="N26" s="64"/>
      <c r="O26" s="64"/>
    </row>
    <row r="27" spans="1:15" ht="13.5" customHeight="1">
      <c r="A27" s="20">
        <v>8</v>
      </c>
      <c r="B27" s="8"/>
      <c r="C27" s="8"/>
      <c r="D27" s="8"/>
      <c r="E27" s="42"/>
      <c r="F27" s="65" t="e">
        <f t="shared" si="4"/>
        <v>#N/A</v>
      </c>
      <c r="G27" s="9"/>
      <c r="H27" s="9"/>
      <c r="I27" s="9"/>
      <c r="J27" s="21">
        <f t="shared" si="5"/>
        <v>0</v>
      </c>
      <c r="K27" s="67" t="e">
        <f t="shared" si="6"/>
        <v>#N/A</v>
      </c>
      <c r="L27" s="22" t="e">
        <f t="shared" si="7"/>
        <v>#N/A</v>
      </c>
      <c r="M27" s="64"/>
      <c r="N27" s="64"/>
      <c r="O27" s="64"/>
    </row>
    <row r="28" spans="1:15" ht="13.5" customHeight="1">
      <c r="A28" s="20">
        <v>9</v>
      </c>
      <c r="B28" s="8"/>
      <c r="C28" s="8"/>
      <c r="D28" s="8"/>
      <c r="E28" s="42"/>
      <c r="F28" s="65" t="e">
        <f t="shared" si="4"/>
        <v>#N/A</v>
      </c>
      <c r="G28" s="9"/>
      <c r="H28" s="9"/>
      <c r="I28" s="9"/>
      <c r="J28" s="21">
        <f t="shared" si="5"/>
        <v>0</v>
      </c>
      <c r="K28" s="67" t="e">
        <f t="shared" si="6"/>
        <v>#N/A</v>
      </c>
      <c r="L28" s="22" t="e">
        <f t="shared" si="7"/>
        <v>#N/A</v>
      </c>
      <c r="M28" s="64"/>
      <c r="N28" s="64"/>
      <c r="O28" s="64"/>
    </row>
    <row r="29" spans="1:15" ht="13.5" customHeight="1">
      <c r="A29" s="18">
        <v>10</v>
      </c>
      <c r="B29" s="12"/>
      <c r="C29" s="12"/>
      <c r="D29" s="12"/>
      <c r="E29" s="42"/>
      <c r="F29" s="66" t="e">
        <f t="shared" si="4"/>
        <v>#N/A</v>
      </c>
      <c r="G29" s="9"/>
      <c r="H29" s="9"/>
      <c r="I29" s="9"/>
      <c r="J29" s="21">
        <f t="shared" si="5"/>
        <v>0</v>
      </c>
      <c r="K29" s="67" t="e">
        <f t="shared" si="6"/>
        <v>#N/A</v>
      </c>
      <c r="L29" s="22" t="e">
        <f t="shared" si="7"/>
        <v>#N/A</v>
      </c>
      <c r="M29" s="64"/>
      <c r="N29" s="64"/>
      <c r="O29" s="64"/>
    </row>
    <row r="30" spans="1:15">
      <c r="A30" s="13"/>
      <c r="B30" s="13"/>
      <c r="C30" s="13"/>
      <c r="D30" s="13"/>
      <c r="E30" s="43"/>
      <c r="F30" s="47"/>
      <c r="G30" s="14"/>
      <c r="H30" s="14"/>
      <c r="I30" s="14"/>
      <c r="J30" s="23">
        <f>SUM(J20:J29)</f>
        <v>0</v>
      </c>
      <c r="K30" s="23"/>
      <c r="L30" s="24">
        <f>SUMIF(L20:L29,"&lt;&gt;#N/A")</f>
        <v>0</v>
      </c>
      <c r="M30" s="64"/>
      <c r="N30" s="64"/>
      <c r="O30" s="64"/>
    </row>
    <row r="32" spans="1:15">
      <c r="C32" s="25" t="s">
        <v>10</v>
      </c>
      <c r="D32" s="26" t="s">
        <v>11</v>
      </c>
      <c r="E32" s="36" t="s">
        <v>12</v>
      </c>
      <c r="F32" s="50"/>
      <c r="H32" s="27" t="s">
        <v>13</v>
      </c>
    </row>
    <row r="33" spans="1:9">
      <c r="C33" s="28" t="s">
        <v>5</v>
      </c>
      <c r="D33" s="29" t="s">
        <v>5</v>
      </c>
      <c r="E33" s="27" t="s">
        <v>5</v>
      </c>
      <c r="F33" s="51"/>
      <c r="H33" s="27" t="s">
        <v>14</v>
      </c>
    </row>
    <row r="34" spans="1:9">
      <c r="C34" s="30" t="s">
        <v>47</v>
      </c>
      <c r="D34" s="31" t="s">
        <v>47</v>
      </c>
      <c r="E34" s="32" t="s">
        <v>47</v>
      </c>
      <c r="F34" s="52"/>
      <c r="H34" s="27" t="s">
        <v>15</v>
      </c>
    </row>
    <row r="35" spans="1:9" ht="17.25" customHeight="1">
      <c r="C35" s="68">
        <f>L15</f>
        <v>0</v>
      </c>
      <c r="D35" s="69">
        <f>L30</f>
        <v>0</v>
      </c>
      <c r="E35" s="70">
        <f>C35-D35</f>
        <v>0</v>
      </c>
      <c r="F35" s="53"/>
      <c r="H35" s="33" t="e">
        <f>ROUNDDOWN(E35/C35,3)</f>
        <v>#DIV/0!</v>
      </c>
    </row>
    <row r="36" spans="1:9" ht="4.5" customHeight="1">
      <c r="C36" s="34"/>
      <c r="D36" s="34"/>
      <c r="E36" s="34"/>
      <c r="F36" s="34"/>
      <c r="G36" s="34"/>
      <c r="I36" s="35"/>
    </row>
    <row r="37" spans="1:9">
      <c r="A37" s="1" t="s">
        <v>39</v>
      </c>
    </row>
    <row r="38" spans="1:9">
      <c r="A38" s="1" t="s">
        <v>46</v>
      </c>
    </row>
    <row r="39" spans="1:9">
      <c r="A39" s="1" t="s">
        <v>40</v>
      </c>
    </row>
    <row r="40" spans="1:9">
      <c r="A40" s="1" t="s">
        <v>41</v>
      </c>
    </row>
  </sheetData>
  <mergeCells count="15">
    <mergeCell ref="K18:K19"/>
    <mergeCell ref="A18:A19"/>
    <mergeCell ref="B18:B19"/>
    <mergeCell ref="C18:C19"/>
    <mergeCell ref="D18:D19"/>
    <mergeCell ref="E18:F18"/>
    <mergeCell ref="J18:J19"/>
    <mergeCell ref="K1:L1"/>
    <mergeCell ref="A3:A4"/>
    <mergeCell ref="B3:B4"/>
    <mergeCell ref="C3:C4"/>
    <mergeCell ref="D3:D4"/>
    <mergeCell ref="E3:F3"/>
    <mergeCell ref="J3:J4"/>
    <mergeCell ref="K3:K4"/>
  </mergeCells>
  <phoneticPr fontId="3"/>
  <dataValidations count="1">
    <dataValidation type="list" allowBlank="1" showInputMessage="1" showErrorMessage="1" sqref="D20:D29 D5:D14">
      <formula1>$Q$5:$Q$11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9" orientation="landscape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1" sqref="G11"/>
    </sheetView>
  </sheetViews>
  <sheetFormatPr defaultRowHeight="19.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計算表（排出量単位 t） </vt:lpstr>
      <vt:lpstr>計算表（排出量単位 t）</vt:lpstr>
      <vt:lpstr>【注意事項】排出量が多い場合「単位t」のシートをご使用ください</vt:lpstr>
      <vt:lpstr>'計算表（排出量単位 t）'!Print_Area</vt:lpstr>
      <vt:lpstr>'計算表（排出量単位 t） '!Print_Area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P0182125</dc:creator>
  <cp:lastModifiedBy>P0182125</cp:lastModifiedBy>
  <cp:lastPrinted>2024-03-25T06:24:13Z</cp:lastPrinted>
  <dcterms:created xsi:type="dcterms:W3CDTF">2024-03-06T23:43:11Z</dcterms:created>
  <dcterms:modified xsi:type="dcterms:W3CDTF">2024-09-05T00:10:37Z</dcterms:modified>
</cp:coreProperties>
</file>