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ThisWorkbook"/>
  <mc:AlternateContent xmlns:mc="http://schemas.openxmlformats.org/markup-compatibility/2006">
    <mc:Choice Requires="x15">
      <x15ac:absPath xmlns:x15ac="http://schemas.microsoft.com/office/spreadsheetml/2010/11/ac" url="Y:\10事業者指導課\R7下半期\要綱\草稿\計算シート（最終）\"/>
    </mc:Choice>
  </mc:AlternateContent>
  <xr:revisionPtr revIDLastSave="0" documentId="13_ncr:1_{C67F42E7-178F-4B60-A4A2-17A509971A16}" xr6:coauthVersionLast="36" xr6:coauthVersionMax="36" xr10:uidLastSave="{00000000-0000-0000-0000-000000000000}"/>
  <bookViews>
    <workbookView xWindow="0" yWindow="0" windowWidth="20496" windowHeight="6780" xr2:uid="{00000000-000D-0000-FFFF-FFFF00000000}"/>
  </bookViews>
  <sheets>
    <sheet name="計算シート" sheetId="6" r:id="rId1"/>
    <sheet name="単価表" sheetId="5" state="hidden" r:id="rId2"/>
  </sheets>
  <definedNames>
    <definedName name="_xlnm._FilterDatabase" localSheetId="1" hidden="1">単価表!$A$3:$M$42</definedName>
    <definedName name="開始日">計算シート!$B$10</definedName>
    <definedName name="高齢者施設等通所施設">単価表!$C$15:$C$22</definedName>
    <definedName name="高齢者施設等入所施設">単価表!$C$4:$C$14</definedName>
    <definedName name="施設形態">単価表!$R$4:$R$5</definedName>
    <definedName name="施設種別">単価表!$Q$4:$Q$5</definedName>
    <definedName name="障害福祉施設等通所施設">単価表!$C$31:$C$43</definedName>
    <definedName name="障害福祉施設等入所施設">単価表!$C$23:$C$30</definedName>
    <definedName name="食事提供通所施設">単価表!$T$4:$T$5</definedName>
    <definedName name="食事提供入所施設">単価表!$S$4:$S$4</definedName>
    <definedName name="単価表">単価表!$D$4:$M$43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D15" i="6" s="1"/>
  <c r="H14" i="6" l="1"/>
  <c r="H21" i="6" s="1"/>
  <c r="H13" i="6"/>
  <c r="D21" i="6" l="1"/>
  <c r="F15" i="6" l="1"/>
  <c r="E15" i="6" l="1"/>
  <c r="D17" i="5" l="1"/>
  <c r="K6" i="6" l="1"/>
  <c r="D43" i="5" l="1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F21" i="6" l="1"/>
  <c r="J21" i="6" s="1"/>
  <c r="B8" i="6"/>
</calcChain>
</file>

<file path=xl/sharedStrings.xml><?xml version="1.0" encoding="utf-8"?>
<sst xmlns="http://schemas.openxmlformats.org/spreadsheetml/2006/main" count="229" uniqueCount="95">
  <si>
    <t>合計</t>
    <rPh sb="0" eb="2">
      <t>ゴウケイ</t>
    </rPh>
    <phoneticPr fontId="1"/>
  </si>
  <si>
    <t>施設形態</t>
    <rPh sb="0" eb="2">
      <t>シセツ</t>
    </rPh>
    <rPh sb="2" eb="4">
      <t>ケイタイ</t>
    </rPh>
    <phoneticPr fontId="1"/>
  </si>
  <si>
    <t>施設区分</t>
    <rPh sb="0" eb="2">
      <t>シセツ</t>
    </rPh>
    <rPh sb="2" eb="4">
      <t>クブン</t>
    </rPh>
    <phoneticPr fontId="1"/>
  </si>
  <si>
    <t>基本額</t>
    <rPh sb="0" eb="2">
      <t>キホン</t>
    </rPh>
    <rPh sb="2" eb="3">
      <t>ガク</t>
    </rPh>
    <phoneticPr fontId="1"/>
  </si>
  <si>
    <t>高齢者施設等</t>
    <rPh sb="0" eb="3">
      <t>コウレイシャ</t>
    </rPh>
    <rPh sb="3" eb="5">
      <t>シセツ</t>
    </rPh>
    <rPh sb="5" eb="6">
      <t>トウ</t>
    </rPh>
    <phoneticPr fontId="1"/>
  </si>
  <si>
    <t>定員加算</t>
    <rPh sb="0" eb="2">
      <t>テイイン</t>
    </rPh>
    <rPh sb="2" eb="4">
      <t>カサン</t>
    </rPh>
    <phoneticPr fontId="1"/>
  </si>
  <si>
    <t>通所施設</t>
    <rPh sb="0" eb="2">
      <t>ツウショ</t>
    </rPh>
    <rPh sb="2" eb="4">
      <t>シセツ</t>
    </rPh>
    <phoneticPr fontId="1"/>
  </si>
  <si>
    <t>施設入所支援</t>
  </si>
  <si>
    <t>共同生活援助</t>
  </si>
  <si>
    <t>福祉型障害児入所施設</t>
  </si>
  <si>
    <t>医療型障害児入所施設</t>
  </si>
  <si>
    <t>短期入所</t>
  </si>
  <si>
    <t>救護施設</t>
  </si>
  <si>
    <t>障害福祉施設等</t>
    <rPh sb="0" eb="2">
      <t>ショウガイ</t>
    </rPh>
    <rPh sb="2" eb="4">
      <t>フクシ</t>
    </rPh>
    <rPh sb="4" eb="6">
      <t>シセツ</t>
    </rPh>
    <rPh sb="6" eb="7">
      <t>トウ</t>
    </rPh>
    <phoneticPr fontId="1"/>
  </si>
  <si>
    <t>療養介護</t>
  </si>
  <si>
    <t>生活介護</t>
  </si>
  <si>
    <t>宿泊型自立訓練</t>
  </si>
  <si>
    <t>就労移行支援</t>
  </si>
  <si>
    <t>就労継続支援A 型</t>
  </si>
  <si>
    <t>就労継続支援B 型</t>
  </si>
  <si>
    <t>施設種別</t>
    <rPh sb="0" eb="2">
      <t>シセツ</t>
    </rPh>
    <rPh sb="2" eb="4">
      <t>シュベツ</t>
    </rPh>
    <phoneticPr fontId="1"/>
  </si>
  <si>
    <t>施設形態</t>
    <rPh sb="0" eb="2">
      <t>シセツ</t>
    </rPh>
    <rPh sb="2" eb="4">
      <t>ケイタイ</t>
    </rPh>
    <phoneticPr fontId="1"/>
  </si>
  <si>
    <t>高齢者施設等</t>
    <rPh sb="0" eb="3">
      <t>コウレイシャ</t>
    </rPh>
    <rPh sb="3" eb="5">
      <t>シセツ</t>
    </rPh>
    <rPh sb="5" eb="6">
      <t>トウ</t>
    </rPh>
    <phoneticPr fontId="1"/>
  </si>
  <si>
    <t>施設種別</t>
    <rPh sb="0" eb="2">
      <t>シセツ</t>
    </rPh>
    <rPh sb="2" eb="4">
      <t>シュベツ</t>
    </rPh>
    <phoneticPr fontId="1"/>
  </si>
  <si>
    <t>施設名</t>
    <rPh sb="0" eb="2">
      <t>シセツ</t>
    </rPh>
    <rPh sb="2" eb="3">
      <t>ナ</t>
    </rPh>
    <phoneticPr fontId="1"/>
  </si>
  <si>
    <t>定員</t>
    <rPh sb="0" eb="2">
      <t>テイイン</t>
    </rPh>
    <phoneticPr fontId="1"/>
  </si>
  <si>
    <t>延べ利用者</t>
    <rPh sb="0" eb="1">
      <t>ノベ</t>
    </rPh>
    <rPh sb="2" eb="5">
      <t>リヨウシャ</t>
    </rPh>
    <phoneticPr fontId="1"/>
  </si>
  <si>
    <t>利用者数</t>
    <rPh sb="0" eb="3">
      <t>リヨウシャ</t>
    </rPh>
    <rPh sb="3" eb="4">
      <t>スウ</t>
    </rPh>
    <phoneticPr fontId="1"/>
  </si>
  <si>
    <t>検索用名称</t>
    <rPh sb="0" eb="3">
      <t>ケンサクヨウ</t>
    </rPh>
    <rPh sb="3" eb="5">
      <t>メイショウ</t>
    </rPh>
    <phoneticPr fontId="1"/>
  </si>
  <si>
    <t>プルダウン用</t>
    <rPh sb="5" eb="6">
      <t>ヨウ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</si>
  <si>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</si>
  <si>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</si>
  <si>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食事提供入所</t>
    <rPh sb="0" eb="2">
      <t>ショクジ</t>
    </rPh>
    <rPh sb="2" eb="4">
      <t>テイキョウ</t>
    </rPh>
    <rPh sb="4" eb="6">
      <t>ニュウショ</t>
    </rPh>
    <phoneticPr fontId="1"/>
  </si>
  <si>
    <t>食事提供通所</t>
    <rPh sb="0" eb="2">
      <t>ショクジ</t>
    </rPh>
    <rPh sb="2" eb="4">
      <t>テイキョウ</t>
    </rPh>
    <rPh sb="4" eb="6">
      <t>ツウショ</t>
    </rPh>
    <phoneticPr fontId="1"/>
  </si>
  <si>
    <t>単価表</t>
    <rPh sb="0" eb="2">
      <t>タンカ</t>
    </rPh>
    <rPh sb="2" eb="3">
      <t>ヒョウ</t>
    </rPh>
    <phoneticPr fontId="1"/>
  </si>
  <si>
    <t>食材料費</t>
    <rPh sb="0" eb="1">
      <t>ショク</t>
    </rPh>
    <rPh sb="1" eb="4">
      <t>ザイリョウヒ</t>
    </rPh>
    <phoneticPr fontId="1"/>
  </si>
  <si>
    <t>介護老人保健施設</t>
  </si>
  <si>
    <t>介護医療院</t>
  </si>
  <si>
    <t>短期入所生活介護</t>
  </si>
  <si>
    <t>短期入所療養介護</t>
  </si>
  <si>
    <t>特定施設入居者生活介護</t>
  </si>
  <si>
    <t>認知症対応型共同生活介護(ＧＨ)</t>
  </si>
  <si>
    <t>養護老人ホーム</t>
  </si>
  <si>
    <t>軽費老人ホーム</t>
  </si>
  <si>
    <t>通所介護</t>
  </si>
  <si>
    <t>認知症対応型通所介護</t>
  </si>
  <si>
    <t>地域密着型通所介護</t>
  </si>
  <si>
    <t>放課後等デイサービス</t>
  </si>
  <si>
    <t>福祉ホーム</t>
  </si>
  <si>
    <t>地域活動支援センター</t>
    <rPh sb="0" eb="2">
      <t>チイキ</t>
    </rPh>
    <rPh sb="2" eb="4">
      <t>カツドウ</t>
    </rPh>
    <rPh sb="4" eb="6">
      <t>シエン</t>
    </rPh>
    <phoneticPr fontId="1"/>
  </si>
  <si>
    <t>小規模作業所</t>
    <rPh sb="3" eb="6">
      <t>サギョウショ</t>
    </rPh>
    <phoneticPr fontId="1"/>
  </si>
  <si>
    <t>日中一時支援事業所</t>
    <rPh sb="0" eb="2">
      <t>ニッチュウ</t>
    </rPh>
    <rPh sb="2" eb="4">
      <t>イチジ</t>
    </rPh>
    <rPh sb="4" eb="6">
      <t>シエン</t>
    </rPh>
    <rPh sb="6" eb="9">
      <t>ジギョウショ</t>
    </rPh>
    <phoneticPr fontId="1"/>
  </si>
  <si>
    <t>事業所番号</t>
    <rPh sb="0" eb="3">
      <t>ジギョウショ</t>
    </rPh>
    <rPh sb="3" eb="5">
      <t>バンゴウ</t>
    </rPh>
    <phoneticPr fontId="1"/>
  </si>
  <si>
    <t>事業開始年月日</t>
    <rPh sb="0" eb="2">
      <t>ジギョウ</t>
    </rPh>
    <rPh sb="2" eb="4">
      <t>カイシ</t>
    </rPh>
    <rPh sb="4" eb="7">
      <t>ネンガッピ</t>
    </rPh>
    <phoneticPr fontId="1"/>
  </si>
  <si>
    <t>事務担当者氏名</t>
    <rPh sb="0" eb="2">
      <t>ジム</t>
    </rPh>
    <rPh sb="2" eb="5">
      <t>タントウシャ</t>
    </rPh>
    <rPh sb="5" eb="7">
      <t>シメイ</t>
    </rPh>
    <phoneticPr fontId="1"/>
  </si>
  <si>
    <t>連絡先</t>
    <rPh sb="0" eb="3">
      <t>レンラクサキ</t>
    </rPh>
    <phoneticPr fontId="1"/>
  </si>
  <si>
    <t>入所施設1</t>
    <rPh sb="0" eb="2">
      <t>ニュウショ</t>
    </rPh>
    <rPh sb="2" eb="4">
      <t>シセツ</t>
    </rPh>
    <phoneticPr fontId="1"/>
  </si>
  <si>
    <t>[定員100人未満]</t>
    <rPh sb="1" eb="3">
      <t>テイイン</t>
    </rPh>
    <rPh sb="6" eb="7">
      <t>ヒト</t>
    </rPh>
    <rPh sb="7" eb="9">
      <t>ミマン</t>
    </rPh>
    <phoneticPr fontId="1"/>
  </si>
  <si>
    <t>[定員100人以上]</t>
    <rPh sb="1" eb="3">
      <t>テイイン</t>
    </rPh>
    <rPh sb="6" eb="7">
      <t>ヒト</t>
    </rPh>
    <rPh sb="7" eb="9">
      <t>イジョウ</t>
    </rPh>
    <phoneticPr fontId="1"/>
  </si>
  <si>
    <t>[定員200人以上]</t>
    <rPh sb="1" eb="3">
      <t>テイイン</t>
    </rPh>
    <rPh sb="6" eb="7">
      <t>ヒト</t>
    </rPh>
    <rPh sb="7" eb="9">
      <t>イジョウ</t>
    </rPh>
    <phoneticPr fontId="1"/>
  </si>
  <si>
    <t>【　県支援金　】</t>
    <rPh sb="2" eb="3">
      <t>ケン</t>
    </rPh>
    <rPh sb="3" eb="6">
      <t>シエンキン</t>
    </rPh>
    <phoneticPr fontId="1"/>
  </si>
  <si>
    <t>特別養護老人ホーム(介護老人福祉施設)</t>
    <rPh sb="0" eb="2">
      <t>トクベツ</t>
    </rPh>
    <rPh sb="2" eb="4">
      <t>ヨウゴ</t>
    </rPh>
    <rPh sb="4" eb="6">
      <t>ロウジン</t>
    </rPh>
    <phoneticPr fontId="1"/>
  </si>
  <si>
    <t>小規模多機能型居宅介護(宿泊)</t>
    <rPh sb="12" eb="14">
      <t>シュクハク</t>
    </rPh>
    <phoneticPr fontId="1"/>
  </si>
  <si>
    <t>看護小規模多機能型居宅介護(宿泊)</t>
    <rPh sb="14" eb="16">
      <t>シュクハク</t>
    </rPh>
    <phoneticPr fontId="1"/>
  </si>
  <si>
    <t>小規模多機能型居宅介護(通い)</t>
    <rPh sb="12" eb="13">
      <t>カヨ</t>
    </rPh>
    <phoneticPr fontId="1"/>
  </si>
  <si>
    <t>看護小規模多機能型居宅介護(通い)</t>
    <rPh sb="14" eb="15">
      <t>カヨ</t>
    </rPh>
    <phoneticPr fontId="1"/>
  </si>
  <si>
    <t>第１号通所事業所</t>
    <rPh sb="0" eb="1">
      <t>ダイ</t>
    </rPh>
    <rPh sb="2" eb="3">
      <t>ゴウ</t>
    </rPh>
    <rPh sb="3" eb="5">
      <t>ツウショ</t>
    </rPh>
    <rPh sb="5" eb="8">
      <t>ジギョウショ</t>
    </rPh>
    <phoneticPr fontId="1"/>
  </si>
  <si>
    <t>自立訓練(生活)</t>
  </si>
  <si>
    <t>自立訓練(機能)</t>
  </si>
  <si>
    <t>児童発達支援(福祉型・医療型)</t>
  </si>
  <si>
    <t>入所施設2</t>
    <rPh sb="0" eb="2">
      <t>ニュウショ</t>
    </rPh>
    <rPh sb="2" eb="4">
      <t>シセツ</t>
    </rPh>
    <phoneticPr fontId="1"/>
  </si>
  <si>
    <t>要綱別表施設区分</t>
    <rPh sb="0" eb="2">
      <t>ヨウコウ</t>
    </rPh>
    <rPh sb="2" eb="4">
      <t>ベッピョウ</t>
    </rPh>
    <rPh sb="4" eb="6">
      <t>シセツ</t>
    </rPh>
    <rPh sb="6" eb="8">
      <t>クブン</t>
    </rPh>
    <phoneticPr fontId="1"/>
  </si>
  <si>
    <t>入所施設</t>
  </si>
  <si>
    <t>入所施設</t>
    <rPh sb="0" eb="2">
      <t>ニュウショ</t>
    </rPh>
    <rPh sb="2" eb="4">
      <t>シセツ</t>
    </rPh>
    <phoneticPr fontId="1"/>
  </si>
  <si>
    <t>入所施設1</t>
    <phoneticPr fontId="1"/>
  </si>
  <si>
    <t>入所施設2</t>
    <phoneticPr fontId="1"/>
  </si>
  <si>
    <t>入所施設2</t>
    <phoneticPr fontId="1"/>
  </si>
  <si>
    <t>食事回数</t>
    <rPh sb="0" eb="2">
      <t>ショクジ</t>
    </rPh>
    <rPh sb="2" eb="4">
      <t>カイスウ</t>
    </rPh>
    <phoneticPr fontId="1"/>
  </si>
  <si>
    <t>3回</t>
  </si>
  <si>
    <t>3回</t>
    <rPh sb="1" eb="2">
      <t>カイ</t>
    </rPh>
    <phoneticPr fontId="1"/>
  </si>
  <si>
    <t>2回</t>
    <rPh sb="1" eb="2">
      <t>カイ</t>
    </rPh>
    <phoneticPr fontId="1"/>
  </si>
  <si>
    <t>3回</t>
    <phoneticPr fontId="1"/>
  </si>
  <si>
    <t>高齢者施設等</t>
  </si>
  <si>
    <t>通所施設</t>
  </si>
  <si>
    <t>通所リハビリテーション(みなし指定)</t>
    <rPh sb="0" eb="2">
      <t>ツウショ</t>
    </rPh>
    <rPh sb="15" eb="17">
      <t>シテイ</t>
    </rPh>
    <phoneticPr fontId="1"/>
  </si>
  <si>
    <t>通所リハビリテーション(一般指定)</t>
    <rPh sb="12" eb="14">
      <t>イッパン</t>
    </rPh>
    <rPh sb="14" eb="16">
      <t>シテイ</t>
    </rPh>
    <phoneticPr fontId="1"/>
  </si>
  <si>
    <t>【交付請求額】</t>
    <rPh sb="1" eb="3">
      <t>コウフ</t>
    </rPh>
    <rPh sb="3" eb="5">
      <t>セイキュウ</t>
    </rPh>
    <rPh sb="5" eb="6">
      <t>ガク</t>
    </rPh>
    <phoneticPr fontId="1"/>
  </si>
  <si>
    <t>食材料費
基準額
②</t>
    <rPh sb="0" eb="1">
      <t>ショク</t>
    </rPh>
    <rPh sb="1" eb="4">
      <t>ザイリョウヒ</t>
    </rPh>
    <rPh sb="5" eb="7">
      <t>キジュン</t>
    </rPh>
    <rPh sb="7" eb="8">
      <t>ガク</t>
    </rPh>
    <phoneticPr fontId="1"/>
  </si>
  <si>
    <t>交付請求額
①×②×③</t>
    <rPh sb="0" eb="2">
      <t>コウフ</t>
    </rPh>
    <rPh sb="2" eb="4">
      <t>セイキュウ</t>
    </rPh>
    <rPh sb="4" eb="5">
      <t>ガク</t>
    </rPh>
    <phoneticPr fontId="1"/>
  </si>
  <si>
    <t>　入力してください。</t>
    <rPh sb="1" eb="3">
      <t>ニュウリョク</t>
    </rPh>
    <phoneticPr fontId="1"/>
  </si>
  <si>
    <t>食事提供日数</t>
    <rPh sb="0" eb="2">
      <t>ショクジ</t>
    </rPh>
    <rPh sb="2" eb="4">
      <t>テイキョウ</t>
    </rPh>
    <rPh sb="4" eb="6">
      <t>ニッスウ</t>
    </rPh>
    <phoneticPr fontId="1"/>
  </si>
  <si>
    <t>支給対象月数
③</t>
    <rPh sb="0" eb="4">
      <t>シキュウタイショウ</t>
    </rPh>
    <rPh sb="4" eb="5">
      <t>ガツ</t>
    </rPh>
    <rPh sb="5" eb="6">
      <t>スウ</t>
    </rPh>
    <phoneticPr fontId="1"/>
  </si>
  <si>
    <t>支給対象
利用者数
①</t>
    <rPh sb="0" eb="4">
      <t>シキュウタイショウ</t>
    </rPh>
    <rPh sb="5" eb="9">
      <t>リヨウシャスウ</t>
    </rPh>
    <phoneticPr fontId="1"/>
  </si>
  <si>
    <t>令和７年度（下半期）　岡山市高齢者・障害者施設等運営支援金　計算シート</t>
    <rPh sb="30" eb="32">
      <t>ケイサン</t>
    </rPh>
    <phoneticPr fontId="1"/>
  </si>
  <si>
    <t>※10月分は、R7.10.1開始の施設・事業所のみ</t>
    <rPh sb="3" eb="5">
      <t>ガツブン</t>
    </rPh>
    <rPh sb="14" eb="16">
      <t>カイシ</t>
    </rPh>
    <rPh sb="17" eb="19">
      <t>シセツ</t>
    </rPh>
    <rPh sb="20" eb="23">
      <t>ジギョウショ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</si>
</sst>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ggge&quot;年&quot;m&quot;月&quot;d&quot;日&quot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BIZ UDゴシック"/>
      <family val="3"/>
      <charset val="128"/>
    </font>
    <font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38" fontId="2" fillId="0" borderId="1" xfId="1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Border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Fill="1">
      <alignment vertical="center"/>
    </xf>
    <xf numFmtId="176" fontId="4" fillId="0" borderId="0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0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38" fontId="2" fillId="0" borderId="1" xfId="1" applyFont="1" applyFill="1" applyBorder="1">
      <alignment vertical="center"/>
    </xf>
    <xf numFmtId="176" fontId="8" fillId="0" borderId="0" xfId="0" applyNumberFormat="1" applyFont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38" fontId="2" fillId="3" borderId="1" xfId="1" applyFont="1" applyFill="1" applyBorder="1">
      <alignment vertical="center"/>
    </xf>
    <xf numFmtId="38" fontId="0" fillId="3" borderId="1" xfId="1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3" fontId="10" fillId="2" borderId="1" xfId="0" applyNumberFormat="1" applyFont="1" applyFill="1" applyBorder="1" applyProtection="1">
      <alignment vertical="center"/>
      <protection locked="0"/>
    </xf>
    <xf numFmtId="176" fontId="11" fillId="0" borderId="0" xfId="0" applyNumberFormat="1" applyFont="1" applyAlignment="1">
      <alignment vertical="top"/>
    </xf>
    <xf numFmtId="176" fontId="4" fillId="0" borderId="10" xfId="0" applyNumberFormat="1" applyFont="1" applyFill="1" applyBorder="1" applyAlignment="1">
      <alignment horizontal="center" vertical="center"/>
    </xf>
    <xf numFmtId="176" fontId="9" fillId="0" borderId="0" xfId="0" applyNumberFormat="1" applyFont="1">
      <alignment vertical="center"/>
    </xf>
    <xf numFmtId="176" fontId="9" fillId="0" borderId="0" xfId="0" applyNumberFormat="1" applyFont="1" applyBorder="1">
      <alignment vertical="center"/>
    </xf>
    <xf numFmtId="176" fontId="12" fillId="0" borderId="0" xfId="0" applyNumberFormat="1" applyFont="1">
      <alignment vertical="center"/>
    </xf>
    <xf numFmtId="176" fontId="13" fillId="4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3" xfId="0" applyNumberFormat="1" applyFont="1" applyBorder="1" applyAlignment="1">
      <alignment horizontal="center" vertical="center"/>
    </xf>
    <xf numFmtId="3" fontId="10" fillId="0" borderId="1" xfId="0" applyNumberFormat="1" applyFont="1" applyFill="1" applyBorder="1" applyAlignment="1">
      <alignment vertical="center"/>
    </xf>
    <xf numFmtId="176" fontId="13" fillId="4" borderId="2" xfId="0" applyNumberFormat="1" applyFont="1" applyFill="1" applyBorder="1" applyAlignment="1">
      <alignment horizontal="center" vertical="center" wrapText="1"/>
    </xf>
    <xf numFmtId="176" fontId="13" fillId="4" borderId="3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vertical="center"/>
    </xf>
    <xf numFmtId="3" fontId="10" fillId="0" borderId="3" xfId="0" applyNumberFormat="1" applyFont="1" applyFill="1" applyBorder="1" applyAlignment="1">
      <alignment vertical="center"/>
    </xf>
    <xf numFmtId="3" fontId="10" fillId="0" borderId="8" xfId="0" applyNumberFormat="1" applyFont="1" applyFill="1" applyBorder="1" applyAlignment="1">
      <alignment vertical="center"/>
    </xf>
    <xf numFmtId="3" fontId="10" fillId="0" borderId="9" xfId="0" applyNumberFormat="1" applyFont="1" applyFill="1" applyBorder="1" applyAlignment="1">
      <alignment vertical="center"/>
    </xf>
    <xf numFmtId="176" fontId="13" fillId="4" borderId="6" xfId="0" applyNumberFormat="1" applyFont="1" applyFill="1" applyBorder="1" applyAlignment="1">
      <alignment horizontal="center" vertical="center" wrapText="1"/>
    </xf>
    <xf numFmtId="176" fontId="13" fillId="4" borderId="7" xfId="0" applyNumberFormat="1" applyFont="1" applyFill="1" applyBorder="1" applyAlignment="1">
      <alignment horizontal="center" vertical="center"/>
    </xf>
    <xf numFmtId="176" fontId="13" fillId="4" borderId="4" xfId="0" applyNumberFormat="1" applyFont="1" applyFill="1" applyBorder="1" applyAlignment="1">
      <alignment horizontal="center" vertical="center"/>
    </xf>
    <xf numFmtId="176" fontId="13" fillId="4" borderId="2" xfId="0" applyNumberFormat="1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vertical="center"/>
    </xf>
    <xf numFmtId="176" fontId="10" fillId="5" borderId="2" xfId="0" applyNumberFormat="1" applyFont="1" applyFill="1" applyBorder="1" applyAlignment="1">
      <alignment horizontal="center" vertical="center"/>
    </xf>
    <xf numFmtId="176" fontId="10" fillId="5" borderId="4" xfId="0" applyNumberFormat="1" applyFont="1" applyFill="1" applyBorder="1" applyAlignment="1">
      <alignment horizontal="center" vertical="center"/>
    </xf>
    <xf numFmtId="176" fontId="13" fillId="4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176" fontId="13" fillId="4" borderId="3" xfId="0" applyNumberFormat="1" applyFont="1" applyFill="1" applyBorder="1" applyAlignment="1">
      <alignment horizontal="center" vertical="center"/>
    </xf>
    <xf numFmtId="177" fontId="10" fillId="2" borderId="2" xfId="0" applyNumberFormat="1" applyFont="1" applyFill="1" applyBorder="1" applyAlignment="1" applyProtection="1">
      <alignment horizontal="center" vertical="center"/>
      <protection locked="0"/>
    </xf>
    <xf numFmtId="177" fontId="10" fillId="2" borderId="3" xfId="0" applyNumberFormat="1" applyFont="1" applyFill="1" applyBorder="1" applyAlignment="1" applyProtection="1">
      <alignment horizontal="center" vertical="center"/>
      <protection locked="0"/>
    </xf>
    <xf numFmtId="177" fontId="10" fillId="2" borderId="4" xfId="0" applyNumberFormat="1" applyFont="1" applyFill="1" applyBorder="1" applyAlignment="1" applyProtection="1">
      <alignment horizontal="center" vertical="center"/>
      <protection locked="0"/>
    </xf>
    <xf numFmtId="176" fontId="13" fillId="4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1F4FF"/>
      <color rgb="FFFFF7E1"/>
      <color rgb="FFFFFFCC"/>
      <color rgb="FFCCECFF"/>
      <color rgb="FF66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28"/>
  <sheetViews>
    <sheetView showGridLines="0" tabSelected="1" topLeftCell="A6" zoomScaleNormal="100" workbookViewId="0">
      <selection activeCell="D13" sqref="D13"/>
    </sheetView>
  </sheetViews>
  <sheetFormatPr defaultColWidth="9.3984375" defaultRowHeight="18.75" customHeight="1" x14ac:dyDescent="0.45"/>
  <cols>
    <col min="1" max="1" width="1.09765625" style="7" customWidth="1"/>
    <col min="2" max="11" width="8.59765625" style="7" customWidth="1"/>
    <col min="12" max="12" width="9.3984375" style="7" customWidth="1"/>
    <col min="13" max="16384" width="9.3984375" style="7"/>
  </cols>
  <sheetData>
    <row r="1" spans="1:12" ht="26.25" customHeight="1" x14ac:dyDescent="0.45">
      <c r="B1" s="54" t="s">
        <v>93</v>
      </c>
      <c r="C1" s="54"/>
      <c r="D1" s="54"/>
      <c r="E1" s="54"/>
      <c r="F1" s="54"/>
      <c r="G1" s="54"/>
      <c r="H1" s="54"/>
      <c r="I1" s="54"/>
      <c r="J1" s="54"/>
      <c r="K1" s="54"/>
    </row>
    <row r="2" spans="1:12" ht="16.5" customHeight="1" x14ac:dyDescent="0.45">
      <c r="B2" s="8"/>
      <c r="C2" s="12"/>
      <c r="D2" s="12"/>
      <c r="E2" s="12"/>
      <c r="L2" s="17"/>
    </row>
    <row r="3" spans="1:12" ht="18.75" customHeight="1" x14ac:dyDescent="0.45">
      <c r="B3" s="59" t="s">
        <v>52</v>
      </c>
      <c r="C3" s="59"/>
      <c r="D3" s="49" t="s">
        <v>24</v>
      </c>
      <c r="E3" s="55"/>
      <c r="F3" s="55"/>
      <c r="G3" s="55"/>
      <c r="H3" s="55"/>
      <c r="I3" s="55"/>
      <c r="J3" s="55"/>
      <c r="K3" s="36" t="s">
        <v>25</v>
      </c>
      <c r="L3" s="18"/>
    </row>
    <row r="4" spans="1:12" ht="22.5" customHeight="1" x14ac:dyDescent="0.45">
      <c r="B4" s="60"/>
      <c r="C4" s="60"/>
      <c r="D4" s="61"/>
      <c r="E4" s="62"/>
      <c r="F4" s="62"/>
      <c r="G4" s="62"/>
      <c r="H4" s="62"/>
      <c r="I4" s="62"/>
      <c r="J4" s="62"/>
      <c r="K4" s="28"/>
      <c r="L4" s="19"/>
    </row>
    <row r="5" spans="1:12" ht="18.75" customHeight="1" x14ac:dyDescent="0.45">
      <c r="B5" s="8"/>
      <c r="C5" s="12"/>
      <c r="D5" s="12"/>
      <c r="E5" s="12"/>
      <c r="L5" s="17"/>
    </row>
    <row r="6" spans="1:12" ht="18.75" customHeight="1" x14ac:dyDescent="0.45">
      <c r="B6" s="59" t="s">
        <v>23</v>
      </c>
      <c r="C6" s="59"/>
      <c r="D6" s="59" t="s">
        <v>1</v>
      </c>
      <c r="E6" s="59"/>
      <c r="F6" s="59" t="s">
        <v>2</v>
      </c>
      <c r="G6" s="59"/>
      <c r="H6" s="59"/>
      <c r="I6" s="59"/>
      <c r="J6" s="59"/>
      <c r="K6" s="36" t="str">
        <f>IF(D7="入所施設","---","食事提供")</f>
        <v>食事提供</v>
      </c>
    </row>
    <row r="7" spans="1:12" ht="22.5" customHeight="1" x14ac:dyDescent="0.45">
      <c r="B7" s="37"/>
      <c r="C7" s="37"/>
      <c r="D7" s="37"/>
      <c r="E7" s="37"/>
      <c r="F7" s="37"/>
      <c r="G7" s="37"/>
      <c r="H7" s="37"/>
      <c r="I7" s="37"/>
      <c r="J7" s="37"/>
      <c r="K7" s="29"/>
    </row>
    <row r="8" spans="1:12" ht="18.75" customHeight="1" x14ac:dyDescent="0.45">
      <c r="B8" s="38" t="str">
        <f>IF(AND(B7&lt;&gt;"",D7&lt;&gt;"",F7&lt;&gt;"",COUNTIF(単価表!D:D,B7&amp;D7&amp;F7)=0),"種別・形態・区分を正しく指定してください！",IF(AND(D7="通所施設",K7="無し"),"食事提供が無い場合は、本支援金の対象とはなりません。",""))</f>
        <v/>
      </c>
      <c r="C8" s="38"/>
      <c r="D8" s="38"/>
      <c r="E8" s="38"/>
      <c r="F8" s="38"/>
      <c r="G8" s="38"/>
      <c r="H8" s="38"/>
      <c r="I8" s="38"/>
      <c r="J8" s="38"/>
      <c r="K8" s="38"/>
    </row>
    <row r="9" spans="1:12" ht="18.75" customHeight="1" x14ac:dyDescent="0.45">
      <c r="B9" s="49" t="s">
        <v>53</v>
      </c>
      <c r="C9" s="55"/>
      <c r="D9" s="48"/>
      <c r="E9" s="49" t="s">
        <v>54</v>
      </c>
      <c r="F9" s="55"/>
      <c r="G9" s="55"/>
      <c r="H9" s="48"/>
      <c r="I9" s="49" t="s">
        <v>55</v>
      </c>
      <c r="J9" s="55"/>
      <c r="K9" s="48"/>
    </row>
    <row r="10" spans="1:12" ht="22.5" customHeight="1" x14ac:dyDescent="0.45">
      <c r="B10" s="56"/>
      <c r="C10" s="57"/>
      <c r="D10" s="58"/>
      <c r="E10" s="61"/>
      <c r="F10" s="62"/>
      <c r="G10" s="62"/>
      <c r="H10" s="63"/>
      <c r="I10" s="61"/>
      <c r="J10" s="62"/>
      <c r="K10" s="63"/>
    </row>
    <row r="11" spans="1:12" ht="18.75" customHeight="1" x14ac:dyDescent="0.45">
      <c r="B11" s="16"/>
      <c r="C11" s="16"/>
      <c r="D11" s="16"/>
      <c r="E11" s="16"/>
      <c r="F11" s="16"/>
      <c r="G11" s="16"/>
      <c r="H11" s="16"/>
      <c r="I11" s="16"/>
      <c r="J11" s="16"/>
      <c r="K11" s="12"/>
    </row>
    <row r="12" spans="1:12" ht="18.75" customHeight="1" x14ac:dyDescent="0.45">
      <c r="B12" s="49" t="s">
        <v>27</v>
      </c>
      <c r="C12" s="48"/>
      <c r="D12" s="36" t="str">
        <f>IF(開始日&gt;=DATE(2025,8,1),"---",IF(AND(D7="通所施設",K7="無し"),"---","7月"))</f>
        <v>7月</v>
      </c>
      <c r="E12" s="36" t="str">
        <f>IF(開始日&gt;=DATE(2025,9,1),"---",IF(AND(D7="通所施設",K7="無し"),"---","8月"))</f>
        <v>8月</v>
      </c>
      <c r="F12" s="36" t="str">
        <f>IF(開始日&gt;=DATE(2025,10,1),"---",IF(AND(D7="通所施設",K7="無し"),"---","9月"))</f>
        <v>9月</v>
      </c>
      <c r="G12" s="36" t="str">
        <f>IF(開始日&lt;&gt;DATE(2025,10,1),"---",IF(AND(D7="通所施設",K7="無し"),"---","10月"))</f>
        <v>---</v>
      </c>
      <c r="H12" s="49" t="s">
        <v>0</v>
      </c>
      <c r="I12" s="48"/>
    </row>
    <row r="13" spans="1:12" ht="22.5" customHeight="1" x14ac:dyDescent="0.45">
      <c r="B13" s="51" t="s">
        <v>90</v>
      </c>
      <c r="C13" s="52"/>
      <c r="D13" s="30"/>
      <c r="E13" s="30"/>
      <c r="F13" s="30"/>
      <c r="G13" s="30"/>
      <c r="H13" s="42">
        <f>SUMIF(D12:G12,"*月",D13:G13)</f>
        <v>0</v>
      </c>
      <c r="I13" s="50"/>
    </row>
    <row r="14" spans="1:12" ht="22.5" customHeight="1" x14ac:dyDescent="0.45">
      <c r="B14" s="51" t="s">
        <v>26</v>
      </c>
      <c r="C14" s="52"/>
      <c r="D14" s="30"/>
      <c r="E14" s="30"/>
      <c r="F14" s="30"/>
      <c r="G14" s="30"/>
      <c r="H14" s="42">
        <f>SUMIF(D12:G12,"*月",D14:G14)</f>
        <v>0</v>
      </c>
      <c r="I14" s="50"/>
    </row>
    <row r="15" spans="1:12" ht="18.75" customHeight="1" x14ac:dyDescent="0.45">
      <c r="A15" s="8"/>
      <c r="B15" s="32"/>
      <c r="C15" s="32"/>
      <c r="D15" s="23" t="str">
        <f>IF(AND(D12="---",SUM(D13:D14)&gt;0),"入力不可",IF(D13&gt;31,"日数超過",IF($K$4&gt;0,IF(D14&gt;D13*$K$4,"定員超",""),"")))</f>
        <v/>
      </c>
      <c r="E15" s="23" t="str">
        <f>IF(AND(E12="---",SUM(E13:E14)&gt;0),"入力不可",IF(E13&gt;31,"日数超過",IF($K$4&gt;0,IF(E14&gt;E13*$K$4,"定員超",""),"")))</f>
        <v/>
      </c>
      <c r="F15" s="23" t="str">
        <f t="shared" ref="F15" si="0">IF(AND(F12="---",SUM(F13:F14)&gt;0),"入力不可",IF(F13&gt;30,"日数超過",IF($K$4&gt;0,IF(F14&gt;F13*$K$4,"定員超",""),"")))</f>
        <v/>
      </c>
      <c r="G15" s="23"/>
      <c r="H15" s="23"/>
      <c r="I15" s="23"/>
      <c r="J15" s="17"/>
      <c r="K15" s="11"/>
    </row>
    <row r="16" spans="1:12" s="33" customFormat="1" ht="18.75" customHeight="1" x14ac:dyDescent="0.45">
      <c r="B16" s="34"/>
      <c r="C16" s="34"/>
      <c r="D16" s="34"/>
      <c r="G16" s="35" t="s">
        <v>94</v>
      </c>
    </row>
    <row r="17" spans="2:11" s="33" customFormat="1" ht="18.75" customHeight="1" x14ac:dyDescent="0.45">
      <c r="B17" s="34"/>
      <c r="C17" s="34"/>
      <c r="D17" s="34"/>
      <c r="G17" s="35" t="s">
        <v>89</v>
      </c>
    </row>
    <row r="18" spans="2:11" s="33" customFormat="1" ht="18.75" customHeight="1" x14ac:dyDescent="0.45">
      <c r="B18" s="34"/>
      <c r="C18" s="34"/>
      <c r="D18" s="34"/>
      <c r="G18" s="35"/>
    </row>
    <row r="19" spans="2:11" s="33" customFormat="1" ht="18.75" customHeight="1" thickBot="1" x14ac:dyDescent="0.5">
      <c r="B19" s="34"/>
      <c r="C19" s="34"/>
      <c r="D19" s="34"/>
      <c r="G19" s="35"/>
    </row>
    <row r="20" spans="2:11" ht="42.75" customHeight="1" x14ac:dyDescent="0.45">
      <c r="B20" s="31" t="s">
        <v>86</v>
      </c>
      <c r="D20" s="53" t="s">
        <v>92</v>
      </c>
      <c r="E20" s="53"/>
      <c r="F20" s="40" t="s">
        <v>87</v>
      </c>
      <c r="G20" s="48"/>
      <c r="H20" s="40" t="s">
        <v>91</v>
      </c>
      <c r="I20" s="41"/>
      <c r="J20" s="46" t="s">
        <v>88</v>
      </c>
      <c r="K20" s="47"/>
    </row>
    <row r="21" spans="2:11" ht="24.75" customHeight="1" thickBot="1" x14ac:dyDescent="0.5">
      <c r="D21" s="39">
        <f>IF(H14=0,0,MIN(K4,INT(H14/H13)))</f>
        <v>0</v>
      </c>
      <c r="E21" s="39"/>
      <c r="F21" s="39">
        <f>IF(ISERROR(VLOOKUP(B7&amp;D7&amp;F7,単価表!D4:E43,2,0)),0,IF(AND(D7="通所施設",K7="無し"),0,VLOOKUP(B7&amp;D7&amp;F7,単価表,2,0)))</f>
        <v>0</v>
      </c>
      <c r="G21" s="39"/>
      <c r="H21" s="42">
        <f>IF(H14=0,0,MIN(6,DATEDIF(開始日,DATE(2026,4,1),"m")))</f>
        <v>0</v>
      </c>
      <c r="I21" s="43"/>
      <c r="J21" s="44">
        <f>D21*F21*H21</f>
        <v>0</v>
      </c>
      <c r="K21" s="45"/>
    </row>
    <row r="22" spans="2:11" ht="24.75" customHeight="1" x14ac:dyDescent="0.45">
      <c r="D22" s="14"/>
      <c r="E22" s="14"/>
      <c r="F22" s="14"/>
      <c r="G22" s="14"/>
      <c r="H22" s="14"/>
      <c r="I22" s="14"/>
      <c r="J22" s="14"/>
      <c r="K22" s="15"/>
    </row>
    <row r="28" spans="2:11" ht="18.75" customHeight="1" x14ac:dyDescent="0.45">
      <c r="C28" s="9"/>
      <c r="D28" s="10"/>
      <c r="E28" s="9"/>
      <c r="F28" s="10"/>
      <c r="G28" s="9"/>
      <c r="H28" s="9"/>
      <c r="I28" s="10"/>
      <c r="J28" s="9"/>
      <c r="K28" s="10"/>
    </row>
  </sheetData>
  <sheetProtection sheet="1" selectLockedCells="1"/>
  <mergeCells count="32">
    <mergeCell ref="B1:K1"/>
    <mergeCell ref="B9:D9"/>
    <mergeCell ref="B10:D10"/>
    <mergeCell ref="B3:C3"/>
    <mergeCell ref="B4:C4"/>
    <mergeCell ref="D3:J3"/>
    <mergeCell ref="D4:J4"/>
    <mergeCell ref="F6:J6"/>
    <mergeCell ref="F7:J7"/>
    <mergeCell ref="B6:C6"/>
    <mergeCell ref="B7:C7"/>
    <mergeCell ref="D6:E6"/>
    <mergeCell ref="I9:K9"/>
    <mergeCell ref="I10:K10"/>
    <mergeCell ref="E9:H9"/>
    <mergeCell ref="E10:H10"/>
    <mergeCell ref="D7:E7"/>
    <mergeCell ref="B8:K8"/>
    <mergeCell ref="F21:G21"/>
    <mergeCell ref="H20:I20"/>
    <mergeCell ref="H21:I21"/>
    <mergeCell ref="J21:K21"/>
    <mergeCell ref="J20:K20"/>
    <mergeCell ref="F20:G20"/>
    <mergeCell ref="H12:I12"/>
    <mergeCell ref="H13:I13"/>
    <mergeCell ref="H14:I14"/>
    <mergeCell ref="B12:C12"/>
    <mergeCell ref="B13:C13"/>
    <mergeCell ref="D20:E20"/>
    <mergeCell ref="D21:E21"/>
    <mergeCell ref="B14:C14"/>
  </mergeCells>
  <phoneticPr fontId="1"/>
  <dataValidations count="12">
    <dataValidation type="whole" imeMode="off" allowBlank="1" showInputMessage="1" showErrorMessage="1" sqref="K4" xr:uid="{00000000-0002-0000-0000-000000000000}">
      <formula1>0</formula1>
      <formula2>999</formula2>
    </dataValidation>
    <dataValidation type="whole" imeMode="off" allowBlank="1" showInputMessage="1" showErrorMessage="1" errorTitle="以下いずれかのエラーです。" error="・開所日数が、0～31ではない_x000a_・事業開始月より前に数字入力_x000a_・通所施設 / 食事提供無しで数字入力" sqref="E13 G13" xr:uid="{00000000-0002-0000-0000-000001000000}">
      <formula1>0</formula1>
      <formula2>IF(E12="---",0,31)</formula2>
    </dataValidation>
    <dataValidation type="whole" imeMode="off" showInputMessage="1" showErrorMessage="1" errorTitle="以下いずれかのエラーです。" error="・事業開始月より前に数字入力_x000a_・通所施設 / 食事提供無しで数字入力_x000a_・数字が大きすぎる" sqref="D14:G14" xr:uid="{00000000-0002-0000-0000-000002000000}">
      <formula1>0</formula1>
      <formula2>IF(D12="---",0,99999)</formula2>
    </dataValidation>
    <dataValidation imeMode="off" allowBlank="1" showInputMessage="1" showErrorMessage="1" sqref="B4:C4 I10:K10" xr:uid="{00000000-0002-0000-0000-000003000000}"/>
    <dataValidation imeMode="hiragana" allowBlank="1" showInputMessage="1" showErrorMessage="1" sqref="E10:H10 D4:J4" xr:uid="{00000000-0002-0000-0000-000004000000}"/>
    <dataValidation type="list" imeMode="hiragana" allowBlank="1" showInputMessage="1" showErrorMessage="1" sqref="K7" xr:uid="{00000000-0002-0000-0000-000005000000}">
      <formula1>INDIRECT("食事提供"&amp;D7)</formula1>
    </dataValidation>
    <dataValidation type="whole" imeMode="off" allowBlank="1" showInputMessage="1" showErrorMessage="1" errorTitle="以下いずれかのエラーです。" error="・開所日数が、0～30ではない_x000a_・事業開始月より前に数字入力_x000a_・通所施設 / 食事提供無しで数字入力" sqref="F13" xr:uid="{00000000-0002-0000-0000-000006000000}">
      <formula1>0</formula1>
      <formula2>IF(F12="---",0,30)</formula2>
    </dataValidation>
    <dataValidation type="list" imeMode="hiragana" allowBlank="1" showInputMessage="1" showErrorMessage="1" sqref="B7:C7" xr:uid="{00000000-0002-0000-0000-00000B000000}">
      <formula1>施設種別</formula1>
    </dataValidation>
    <dataValidation type="list" imeMode="hiragana" allowBlank="1" showInputMessage="1" showErrorMessage="1" sqref="D7:E7" xr:uid="{00000000-0002-0000-0000-00000C000000}">
      <formula1>施設形態</formula1>
    </dataValidation>
    <dataValidation type="list" imeMode="hiragana" allowBlank="1" showInputMessage="1" showErrorMessage="1" sqref="F7:J7" xr:uid="{00000000-0002-0000-0000-00000D000000}">
      <formula1>INDIRECT(B7&amp;D7)</formula1>
    </dataValidation>
    <dataValidation type="date" imeMode="off" allowBlank="1" showInputMessage="1" showErrorMessage="1" errorTitle="適切な日付として認識できません。" error="令和7年10月1日までの日付を入力してください。_x000a_" sqref="B10:D10" xr:uid="{00000000-0002-0000-0000-00000E000000}">
      <formula1>1</formula1>
      <formula2>45931</formula2>
    </dataValidation>
    <dataValidation type="whole" imeMode="off" showInputMessage="1" showErrorMessage="1" errorTitle="以下いずれかのエラーです。" error="・開所日数が、0～31ではない_x000a_・事業開始月より前に数字入力_x000a_・通所施設 / 食事提供無しで数字入力" sqref="D13" xr:uid="{7BA73F06-1A69-460E-BCA9-A5C13CF049F6}">
      <formula1>0</formula1>
      <formula2>IF(D12="---",0,31)</formula2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43"/>
  <sheetViews>
    <sheetView workbookViewId="0">
      <pane ySplit="3" topLeftCell="A4" activePane="bottomLeft" state="frozen"/>
      <selection pane="bottomLeft" activeCell="D4" sqref="D4"/>
    </sheetView>
  </sheetViews>
  <sheetFormatPr defaultColWidth="9" defaultRowHeight="16.5" customHeight="1" x14ac:dyDescent="0.45"/>
  <cols>
    <col min="1" max="1" width="17.09765625" style="1" customWidth="1"/>
    <col min="2" max="2" width="12.09765625" style="1" customWidth="1"/>
    <col min="3" max="3" width="30.59765625" style="1" customWidth="1"/>
    <col min="4" max="4" width="19.19921875" style="1" customWidth="1"/>
    <col min="5" max="6" width="12.19921875" style="1" customWidth="1"/>
    <col min="7" max="7" width="10.69921875" style="1" customWidth="1"/>
    <col min="8" max="13" width="10.19921875" style="1" customWidth="1"/>
    <col min="14" max="16" width="9" style="1"/>
    <col min="17" max="17" width="17.19921875" style="1" customWidth="1"/>
    <col min="18" max="18" width="16.5" style="1" customWidth="1"/>
    <col min="19" max="16384" width="9" style="1"/>
  </cols>
  <sheetData>
    <row r="1" spans="1:20" ht="16.5" customHeight="1" x14ac:dyDescent="0.45">
      <c r="H1" s="64" t="s">
        <v>60</v>
      </c>
      <c r="I1" s="64"/>
      <c r="J1" s="64"/>
      <c r="K1" s="64"/>
      <c r="L1" s="64"/>
      <c r="M1" s="64"/>
    </row>
    <row r="2" spans="1:20" ht="16.5" customHeight="1" x14ac:dyDescent="0.45">
      <c r="A2" s="1" t="s">
        <v>34</v>
      </c>
      <c r="H2" s="65" t="s">
        <v>57</v>
      </c>
      <c r="I2" s="65"/>
      <c r="J2" s="65" t="s">
        <v>58</v>
      </c>
      <c r="K2" s="65"/>
      <c r="L2" s="65" t="s">
        <v>59</v>
      </c>
      <c r="M2" s="65"/>
      <c r="Q2" s="1" t="s">
        <v>29</v>
      </c>
    </row>
    <row r="3" spans="1:20" ht="21" customHeight="1" x14ac:dyDescent="0.45">
      <c r="A3" s="13" t="s">
        <v>20</v>
      </c>
      <c r="B3" s="2" t="s">
        <v>1</v>
      </c>
      <c r="C3" s="2" t="s">
        <v>2</v>
      </c>
      <c r="D3" s="2" t="s">
        <v>28</v>
      </c>
      <c r="E3" s="2" t="s">
        <v>35</v>
      </c>
      <c r="F3" s="24" t="s">
        <v>71</v>
      </c>
      <c r="G3" s="24" t="s">
        <v>77</v>
      </c>
      <c r="H3" s="24" t="s">
        <v>3</v>
      </c>
      <c r="I3" s="24" t="s">
        <v>5</v>
      </c>
      <c r="J3" s="24" t="s">
        <v>3</v>
      </c>
      <c r="K3" s="24" t="s">
        <v>5</v>
      </c>
      <c r="L3" s="24" t="s">
        <v>3</v>
      </c>
      <c r="M3" s="24" t="s">
        <v>5</v>
      </c>
      <c r="Q3" s="1" t="s">
        <v>20</v>
      </c>
      <c r="R3" s="1" t="s">
        <v>21</v>
      </c>
      <c r="S3" s="1" t="s">
        <v>32</v>
      </c>
      <c r="T3" s="1" t="s">
        <v>33</v>
      </c>
    </row>
    <row r="4" spans="1:20" ht="16.5" customHeight="1" x14ac:dyDescent="0.45">
      <c r="A4" s="6" t="s">
        <v>4</v>
      </c>
      <c r="B4" s="3" t="s">
        <v>73</v>
      </c>
      <c r="C4" s="3" t="s">
        <v>61</v>
      </c>
      <c r="D4" s="3" t="str">
        <f t="shared" ref="D4:D43" si="0">A4&amp;B4&amp;C4</f>
        <v>高齢者施設等入所施設特別養護老人ホーム(介護老人福祉施設)</v>
      </c>
      <c r="E4" s="4">
        <v>1500</v>
      </c>
      <c r="F4" s="25" t="s">
        <v>56</v>
      </c>
      <c r="G4" s="25" t="s">
        <v>79</v>
      </c>
      <c r="H4" s="25">
        <v>200000</v>
      </c>
      <c r="I4" s="25">
        <v>10000</v>
      </c>
      <c r="J4" s="25">
        <v>400000</v>
      </c>
      <c r="K4" s="25">
        <v>10000</v>
      </c>
      <c r="L4" s="26">
        <v>400000</v>
      </c>
      <c r="M4" s="26">
        <v>10000</v>
      </c>
      <c r="Q4" s="1" t="s">
        <v>22</v>
      </c>
      <c r="R4" s="1" t="s">
        <v>73</v>
      </c>
      <c r="T4" s="1" t="s">
        <v>30</v>
      </c>
    </row>
    <row r="5" spans="1:20" ht="16.5" customHeight="1" x14ac:dyDescent="0.45">
      <c r="A5" s="6" t="s">
        <v>4</v>
      </c>
      <c r="B5" s="3" t="s">
        <v>73</v>
      </c>
      <c r="C5" s="3" t="s">
        <v>36</v>
      </c>
      <c r="D5" s="3" t="str">
        <f t="shared" si="0"/>
        <v>高齢者施設等入所施設介護老人保健施設</v>
      </c>
      <c r="E5" s="4">
        <v>1500</v>
      </c>
      <c r="F5" s="25" t="s">
        <v>74</v>
      </c>
      <c r="G5" s="25" t="s">
        <v>79</v>
      </c>
      <c r="H5" s="25">
        <v>200000</v>
      </c>
      <c r="I5" s="25">
        <v>10000</v>
      </c>
      <c r="J5" s="25">
        <v>400000</v>
      </c>
      <c r="K5" s="25">
        <v>10000</v>
      </c>
      <c r="L5" s="26">
        <v>400000</v>
      </c>
      <c r="M5" s="26">
        <v>10000</v>
      </c>
      <c r="Q5" s="1" t="s">
        <v>13</v>
      </c>
      <c r="R5" s="1" t="s">
        <v>6</v>
      </c>
      <c r="T5" s="1" t="s">
        <v>31</v>
      </c>
    </row>
    <row r="6" spans="1:20" ht="16.5" customHeight="1" x14ac:dyDescent="0.45">
      <c r="A6" s="6" t="s">
        <v>4</v>
      </c>
      <c r="B6" s="3" t="s">
        <v>73</v>
      </c>
      <c r="C6" s="3" t="s">
        <v>37</v>
      </c>
      <c r="D6" s="3" t="str">
        <f t="shared" si="0"/>
        <v>高齢者施設等入所施設介護医療院</v>
      </c>
      <c r="E6" s="4">
        <v>1500</v>
      </c>
      <c r="F6" s="25" t="s">
        <v>74</v>
      </c>
      <c r="G6" s="25" t="s">
        <v>81</v>
      </c>
      <c r="H6" s="25">
        <v>200000</v>
      </c>
      <c r="I6" s="25">
        <v>10000</v>
      </c>
      <c r="J6" s="25">
        <v>400000</v>
      </c>
      <c r="K6" s="25">
        <v>10000</v>
      </c>
      <c r="L6" s="26">
        <v>400000</v>
      </c>
      <c r="M6" s="26">
        <v>10000</v>
      </c>
    </row>
    <row r="7" spans="1:20" ht="16.5" customHeight="1" x14ac:dyDescent="0.45">
      <c r="A7" s="6" t="s">
        <v>4</v>
      </c>
      <c r="B7" s="3" t="s">
        <v>73</v>
      </c>
      <c r="C7" s="3" t="s">
        <v>38</v>
      </c>
      <c r="D7" s="3" t="str">
        <f t="shared" si="0"/>
        <v>高齢者施設等入所施設短期入所生活介護</v>
      </c>
      <c r="E7" s="4">
        <v>1500</v>
      </c>
      <c r="F7" s="25" t="s">
        <v>74</v>
      </c>
      <c r="G7" s="25" t="s">
        <v>81</v>
      </c>
      <c r="H7" s="25">
        <v>200000</v>
      </c>
      <c r="I7" s="25">
        <v>10000</v>
      </c>
      <c r="J7" s="25">
        <v>200000</v>
      </c>
      <c r="K7" s="25">
        <v>10000</v>
      </c>
      <c r="L7" s="26">
        <v>200000</v>
      </c>
      <c r="M7" s="26">
        <v>10000</v>
      </c>
    </row>
    <row r="8" spans="1:20" ht="16.5" customHeight="1" x14ac:dyDescent="0.45">
      <c r="A8" s="6" t="s">
        <v>4</v>
      </c>
      <c r="B8" s="3" t="s">
        <v>73</v>
      </c>
      <c r="C8" s="3" t="s">
        <v>39</v>
      </c>
      <c r="D8" s="3" t="str">
        <f t="shared" si="0"/>
        <v>高齢者施設等入所施設短期入所療養介護</v>
      </c>
      <c r="E8" s="4">
        <v>1500</v>
      </c>
      <c r="F8" s="25" t="s">
        <v>74</v>
      </c>
      <c r="G8" s="25" t="s">
        <v>81</v>
      </c>
      <c r="H8" s="25">
        <v>200000</v>
      </c>
      <c r="I8" s="25">
        <v>10000</v>
      </c>
      <c r="J8" s="25">
        <v>200000</v>
      </c>
      <c r="K8" s="25">
        <v>10000</v>
      </c>
      <c r="L8" s="26">
        <v>200000</v>
      </c>
      <c r="M8" s="26">
        <v>10000</v>
      </c>
    </row>
    <row r="9" spans="1:20" ht="16.5" customHeight="1" x14ac:dyDescent="0.45">
      <c r="A9" s="6" t="s">
        <v>4</v>
      </c>
      <c r="B9" s="3" t="s">
        <v>73</v>
      </c>
      <c r="C9" s="3" t="s">
        <v>42</v>
      </c>
      <c r="D9" s="3" t="str">
        <f t="shared" si="0"/>
        <v>高齢者施設等入所施設養護老人ホーム</v>
      </c>
      <c r="E9" s="4">
        <v>1500</v>
      </c>
      <c r="F9" s="25" t="s">
        <v>74</v>
      </c>
      <c r="G9" s="25" t="s">
        <v>81</v>
      </c>
      <c r="H9" s="25">
        <v>200000</v>
      </c>
      <c r="I9" s="25">
        <v>10000</v>
      </c>
      <c r="J9" s="25">
        <v>400000</v>
      </c>
      <c r="K9" s="25">
        <v>10000</v>
      </c>
      <c r="L9" s="26">
        <v>400000</v>
      </c>
      <c r="M9" s="26">
        <v>10000</v>
      </c>
    </row>
    <row r="10" spans="1:20" ht="16.5" customHeight="1" x14ac:dyDescent="0.45">
      <c r="A10" s="6" t="s">
        <v>4</v>
      </c>
      <c r="B10" s="3" t="s">
        <v>73</v>
      </c>
      <c r="C10" s="3" t="s">
        <v>43</v>
      </c>
      <c r="D10" s="3" t="str">
        <f t="shared" si="0"/>
        <v>高齢者施設等入所施設軽費老人ホーム</v>
      </c>
      <c r="E10" s="4">
        <v>1500</v>
      </c>
      <c r="F10" s="25" t="s">
        <v>74</v>
      </c>
      <c r="G10" s="25" t="s">
        <v>81</v>
      </c>
      <c r="H10" s="25">
        <v>200000</v>
      </c>
      <c r="I10" s="25">
        <v>10000</v>
      </c>
      <c r="J10" s="25">
        <v>400000</v>
      </c>
      <c r="K10" s="25">
        <v>10000</v>
      </c>
      <c r="L10" s="26">
        <v>400000</v>
      </c>
      <c r="M10" s="26">
        <v>10000</v>
      </c>
    </row>
    <row r="11" spans="1:20" ht="16.5" customHeight="1" x14ac:dyDescent="0.45">
      <c r="A11" s="6" t="s">
        <v>4</v>
      </c>
      <c r="B11" s="3" t="s">
        <v>73</v>
      </c>
      <c r="C11" s="3" t="s">
        <v>40</v>
      </c>
      <c r="D11" s="3" t="str">
        <f t="shared" si="0"/>
        <v>高齢者施設等入所施設特定施設入居者生活介護</v>
      </c>
      <c r="E11" s="4">
        <v>1500</v>
      </c>
      <c r="F11" s="25" t="s">
        <v>70</v>
      </c>
      <c r="G11" s="25" t="s">
        <v>81</v>
      </c>
      <c r="H11" s="25">
        <v>200000</v>
      </c>
      <c r="I11" s="25">
        <v>10000</v>
      </c>
      <c r="J11" s="25">
        <v>400000</v>
      </c>
      <c r="K11" s="25">
        <v>10000</v>
      </c>
      <c r="L11" s="26">
        <v>400000</v>
      </c>
      <c r="M11" s="26">
        <v>10000</v>
      </c>
    </row>
    <row r="12" spans="1:20" ht="16.5" customHeight="1" x14ac:dyDescent="0.45">
      <c r="A12" s="6" t="s">
        <v>4</v>
      </c>
      <c r="B12" s="3" t="s">
        <v>73</v>
      </c>
      <c r="C12" s="3" t="s">
        <v>41</v>
      </c>
      <c r="D12" s="3" t="str">
        <f t="shared" si="0"/>
        <v>高齢者施設等入所施設認知症対応型共同生活介護(ＧＨ)</v>
      </c>
      <c r="E12" s="4">
        <v>1500</v>
      </c>
      <c r="F12" s="25" t="s">
        <v>75</v>
      </c>
      <c r="G12" s="25" t="s">
        <v>81</v>
      </c>
      <c r="H12" s="25">
        <v>200000</v>
      </c>
      <c r="I12" s="25">
        <v>10000</v>
      </c>
      <c r="J12" s="25">
        <v>200000</v>
      </c>
      <c r="K12" s="25">
        <v>10000</v>
      </c>
      <c r="L12" s="26">
        <v>200000</v>
      </c>
      <c r="M12" s="26">
        <v>10000</v>
      </c>
    </row>
    <row r="13" spans="1:20" ht="16.5" customHeight="1" x14ac:dyDescent="0.45">
      <c r="A13" s="6" t="s">
        <v>4</v>
      </c>
      <c r="B13" s="3" t="s">
        <v>72</v>
      </c>
      <c r="C13" s="3" t="s">
        <v>62</v>
      </c>
      <c r="D13" s="3" t="str">
        <f t="shared" si="0"/>
        <v>高齢者施設等入所施設小規模多機能型居宅介護(宿泊)</v>
      </c>
      <c r="E13" s="4">
        <v>1500</v>
      </c>
      <c r="F13" s="25" t="s">
        <v>76</v>
      </c>
      <c r="G13" s="25" t="s">
        <v>81</v>
      </c>
      <c r="H13" s="25">
        <v>0</v>
      </c>
      <c r="I13" s="25">
        <v>0</v>
      </c>
      <c r="J13" s="25">
        <v>0</v>
      </c>
      <c r="K13" s="25">
        <v>0</v>
      </c>
      <c r="L13" s="26">
        <v>0</v>
      </c>
      <c r="M13" s="26">
        <v>0</v>
      </c>
    </row>
    <row r="14" spans="1:20" ht="16.5" customHeight="1" x14ac:dyDescent="0.45">
      <c r="A14" s="6" t="s">
        <v>4</v>
      </c>
      <c r="B14" s="3" t="s">
        <v>72</v>
      </c>
      <c r="C14" s="5" t="s">
        <v>63</v>
      </c>
      <c r="D14" s="3" t="str">
        <f t="shared" si="0"/>
        <v>高齢者施設等入所施設看護小規模多機能型居宅介護(宿泊)</v>
      </c>
      <c r="E14" s="4">
        <v>1500</v>
      </c>
      <c r="F14" s="25" t="s">
        <v>76</v>
      </c>
      <c r="G14" s="25" t="s">
        <v>81</v>
      </c>
      <c r="H14" s="25">
        <v>0</v>
      </c>
      <c r="I14" s="25">
        <v>0</v>
      </c>
      <c r="J14" s="25">
        <v>0</v>
      </c>
      <c r="K14" s="25">
        <v>0</v>
      </c>
      <c r="L14" s="26">
        <v>0</v>
      </c>
      <c r="M14" s="26">
        <v>0</v>
      </c>
    </row>
    <row r="15" spans="1:20" ht="16.5" customHeight="1" x14ac:dyDescent="0.45">
      <c r="A15" s="6" t="s">
        <v>4</v>
      </c>
      <c r="B15" s="3" t="s">
        <v>6</v>
      </c>
      <c r="C15" s="3" t="s">
        <v>44</v>
      </c>
      <c r="D15" s="3" t="str">
        <f t="shared" si="0"/>
        <v>高齢者施設等通所施設通所介護</v>
      </c>
      <c r="E15" s="22">
        <v>500</v>
      </c>
      <c r="F15" s="25" t="s">
        <v>6</v>
      </c>
      <c r="G15" s="25"/>
      <c r="H15" s="25">
        <v>120000</v>
      </c>
      <c r="I15" s="25">
        <v>0</v>
      </c>
      <c r="J15" s="25">
        <v>120000</v>
      </c>
      <c r="K15" s="25">
        <v>0</v>
      </c>
      <c r="L15" s="26">
        <v>120000</v>
      </c>
      <c r="M15" s="26">
        <v>0</v>
      </c>
    </row>
    <row r="16" spans="1:20" ht="16.5" customHeight="1" x14ac:dyDescent="0.45">
      <c r="A16" s="6" t="s">
        <v>4</v>
      </c>
      <c r="B16" s="3" t="s">
        <v>6</v>
      </c>
      <c r="C16" s="3" t="s">
        <v>85</v>
      </c>
      <c r="D16" s="3" t="str">
        <f t="shared" si="0"/>
        <v>高齢者施設等通所施設通所リハビリテーション(一般指定)</v>
      </c>
      <c r="E16" s="22">
        <v>500</v>
      </c>
      <c r="F16" s="25" t="s">
        <v>6</v>
      </c>
      <c r="G16" s="25"/>
      <c r="H16" s="25">
        <v>120000</v>
      </c>
      <c r="I16" s="25">
        <v>0</v>
      </c>
      <c r="J16" s="25">
        <v>120000</v>
      </c>
      <c r="K16" s="25">
        <v>0</v>
      </c>
      <c r="L16" s="26">
        <v>120000</v>
      </c>
      <c r="M16" s="26">
        <v>0</v>
      </c>
    </row>
    <row r="17" spans="1:13" ht="16.5" customHeight="1" x14ac:dyDescent="0.45">
      <c r="A17" s="6" t="s">
        <v>82</v>
      </c>
      <c r="B17" s="3" t="s">
        <v>83</v>
      </c>
      <c r="C17" s="3" t="s">
        <v>84</v>
      </c>
      <c r="D17" s="3" t="str">
        <f t="shared" si="0"/>
        <v>高齢者施設等通所施設通所リハビリテーション(みなし指定)</v>
      </c>
      <c r="E17" s="22">
        <v>500</v>
      </c>
      <c r="F17" s="25" t="s">
        <v>83</v>
      </c>
      <c r="G17" s="25"/>
      <c r="H17" s="25">
        <v>0</v>
      </c>
      <c r="I17" s="25">
        <v>0</v>
      </c>
      <c r="J17" s="25">
        <v>0</v>
      </c>
      <c r="K17" s="25">
        <v>0</v>
      </c>
      <c r="L17" s="26">
        <v>0</v>
      </c>
      <c r="M17" s="26">
        <v>0</v>
      </c>
    </row>
    <row r="18" spans="1:13" ht="16.5" customHeight="1" x14ac:dyDescent="0.45">
      <c r="A18" s="6" t="s">
        <v>4</v>
      </c>
      <c r="B18" s="3" t="s">
        <v>6</v>
      </c>
      <c r="C18" s="3" t="s">
        <v>64</v>
      </c>
      <c r="D18" s="3" t="str">
        <f t="shared" si="0"/>
        <v>高齢者施設等通所施設小規模多機能型居宅介護(通い)</v>
      </c>
      <c r="E18" s="22">
        <v>500</v>
      </c>
      <c r="F18" s="25" t="s">
        <v>6</v>
      </c>
      <c r="G18" s="25"/>
      <c r="H18" s="25">
        <v>120000</v>
      </c>
      <c r="I18" s="25">
        <v>0</v>
      </c>
      <c r="J18" s="25">
        <v>120000</v>
      </c>
      <c r="K18" s="25">
        <v>0</v>
      </c>
      <c r="L18" s="26">
        <v>120000</v>
      </c>
      <c r="M18" s="26">
        <v>0</v>
      </c>
    </row>
    <row r="19" spans="1:13" ht="16.5" customHeight="1" x14ac:dyDescent="0.45">
      <c r="A19" s="6" t="s">
        <v>4</v>
      </c>
      <c r="B19" s="3" t="s">
        <v>6</v>
      </c>
      <c r="C19" s="3" t="s">
        <v>65</v>
      </c>
      <c r="D19" s="3" t="str">
        <f t="shared" si="0"/>
        <v>高齢者施設等通所施設看護小規模多機能型居宅介護(通い)</v>
      </c>
      <c r="E19" s="22">
        <v>500</v>
      </c>
      <c r="F19" s="25" t="s">
        <v>6</v>
      </c>
      <c r="G19" s="25"/>
      <c r="H19" s="25">
        <v>120000</v>
      </c>
      <c r="I19" s="25">
        <v>0</v>
      </c>
      <c r="J19" s="25">
        <v>120000</v>
      </c>
      <c r="K19" s="25">
        <v>0</v>
      </c>
      <c r="L19" s="26">
        <v>120000</v>
      </c>
      <c r="M19" s="26">
        <v>0</v>
      </c>
    </row>
    <row r="20" spans="1:13" ht="16.5" customHeight="1" x14ac:dyDescent="0.45">
      <c r="A20" s="6" t="s">
        <v>4</v>
      </c>
      <c r="B20" s="3" t="s">
        <v>6</v>
      </c>
      <c r="C20" s="3" t="s">
        <v>45</v>
      </c>
      <c r="D20" s="3" t="str">
        <f t="shared" si="0"/>
        <v>高齢者施設等通所施設認知症対応型通所介護</v>
      </c>
      <c r="E20" s="22">
        <v>500</v>
      </c>
      <c r="F20" s="25" t="s">
        <v>6</v>
      </c>
      <c r="G20" s="25"/>
      <c r="H20" s="25">
        <v>120000</v>
      </c>
      <c r="I20" s="25">
        <v>0</v>
      </c>
      <c r="J20" s="25">
        <v>120000</v>
      </c>
      <c r="K20" s="25">
        <v>0</v>
      </c>
      <c r="L20" s="26">
        <v>120000</v>
      </c>
      <c r="M20" s="26">
        <v>0</v>
      </c>
    </row>
    <row r="21" spans="1:13" ht="16.5" customHeight="1" x14ac:dyDescent="0.45">
      <c r="A21" s="6" t="s">
        <v>4</v>
      </c>
      <c r="B21" s="3" t="s">
        <v>6</v>
      </c>
      <c r="C21" s="3" t="s">
        <v>46</v>
      </c>
      <c r="D21" s="3" t="str">
        <f t="shared" si="0"/>
        <v>高齢者施設等通所施設地域密着型通所介護</v>
      </c>
      <c r="E21" s="22">
        <v>500</v>
      </c>
      <c r="F21" s="25" t="s">
        <v>6</v>
      </c>
      <c r="G21" s="25"/>
      <c r="H21" s="25">
        <v>120000</v>
      </c>
      <c r="I21" s="25">
        <v>0</v>
      </c>
      <c r="J21" s="25">
        <v>120000</v>
      </c>
      <c r="K21" s="25">
        <v>0</v>
      </c>
      <c r="L21" s="26">
        <v>120000</v>
      </c>
      <c r="M21" s="26">
        <v>0</v>
      </c>
    </row>
    <row r="22" spans="1:13" ht="16.5" customHeight="1" x14ac:dyDescent="0.45">
      <c r="A22" s="6" t="s">
        <v>4</v>
      </c>
      <c r="B22" s="3" t="s">
        <v>6</v>
      </c>
      <c r="C22" s="3" t="s">
        <v>66</v>
      </c>
      <c r="D22" s="3" t="str">
        <f t="shared" si="0"/>
        <v>高齢者施設等通所施設第１号通所事業所</v>
      </c>
      <c r="E22" s="22">
        <v>500</v>
      </c>
      <c r="F22" s="25" t="s">
        <v>6</v>
      </c>
      <c r="G22" s="25"/>
      <c r="H22" s="25">
        <v>0</v>
      </c>
      <c r="I22" s="25">
        <v>0</v>
      </c>
      <c r="J22" s="25">
        <v>0</v>
      </c>
      <c r="K22" s="25">
        <v>0</v>
      </c>
      <c r="L22" s="26">
        <v>0</v>
      </c>
      <c r="M22" s="26">
        <v>0</v>
      </c>
    </row>
    <row r="23" spans="1:13" ht="16.5" customHeight="1" x14ac:dyDescent="0.45">
      <c r="A23" s="6" t="s">
        <v>13</v>
      </c>
      <c r="B23" s="3" t="s">
        <v>73</v>
      </c>
      <c r="C23" s="3" t="s">
        <v>7</v>
      </c>
      <c r="D23" s="3" t="str">
        <f t="shared" si="0"/>
        <v>障害福祉施設等入所施設施設入所支援</v>
      </c>
      <c r="E23" s="4">
        <v>1500</v>
      </c>
      <c r="F23" s="25" t="s">
        <v>56</v>
      </c>
      <c r="G23" s="25" t="s">
        <v>79</v>
      </c>
      <c r="H23" s="25">
        <v>200000</v>
      </c>
      <c r="I23" s="25">
        <v>10000</v>
      </c>
      <c r="J23" s="25">
        <v>200000</v>
      </c>
      <c r="K23" s="25">
        <v>10000</v>
      </c>
      <c r="L23" s="26">
        <v>200000</v>
      </c>
      <c r="M23" s="26">
        <v>10000</v>
      </c>
    </row>
    <row r="24" spans="1:13" ht="16.5" customHeight="1" x14ac:dyDescent="0.45">
      <c r="A24" s="6" t="s">
        <v>13</v>
      </c>
      <c r="B24" s="6" t="s">
        <v>73</v>
      </c>
      <c r="C24" s="6" t="s">
        <v>8</v>
      </c>
      <c r="D24" s="3" t="str">
        <f t="shared" si="0"/>
        <v>障害福祉施設等入所施設共同生活援助</v>
      </c>
      <c r="E24" s="4">
        <v>1000</v>
      </c>
      <c r="F24" s="25" t="s">
        <v>74</v>
      </c>
      <c r="G24" s="25" t="s">
        <v>80</v>
      </c>
      <c r="H24" s="26">
        <v>200000</v>
      </c>
      <c r="I24" s="26">
        <v>10000</v>
      </c>
      <c r="J24" s="26">
        <v>400000</v>
      </c>
      <c r="K24" s="26">
        <v>10000</v>
      </c>
      <c r="L24" s="26">
        <v>0</v>
      </c>
      <c r="M24" s="26">
        <v>0</v>
      </c>
    </row>
    <row r="25" spans="1:13" ht="16.5" customHeight="1" x14ac:dyDescent="0.45">
      <c r="A25" s="6" t="s">
        <v>13</v>
      </c>
      <c r="B25" s="6" t="s">
        <v>73</v>
      </c>
      <c r="C25" s="6" t="s">
        <v>9</v>
      </c>
      <c r="D25" s="3" t="str">
        <f t="shared" si="0"/>
        <v>障害福祉施設等入所施設福祉型障害児入所施設</v>
      </c>
      <c r="E25" s="4">
        <v>1500</v>
      </c>
      <c r="F25" s="25" t="s">
        <v>74</v>
      </c>
      <c r="G25" s="25" t="s">
        <v>78</v>
      </c>
      <c r="H25" s="26">
        <v>200000</v>
      </c>
      <c r="I25" s="26">
        <v>10000</v>
      </c>
      <c r="J25" s="26">
        <v>200000</v>
      </c>
      <c r="K25" s="26">
        <v>10000</v>
      </c>
      <c r="L25" s="26">
        <v>200000</v>
      </c>
      <c r="M25" s="26">
        <v>10000</v>
      </c>
    </row>
    <row r="26" spans="1:13" ht="16.5" customHeight="1" x14ac:dyDescent="0.45">
      <c r="A26" s="6" t="s">
        <v>13</v>
      </c>
      <c r="B26" s="6" t="s">
        <v>73</v>
      </c>
      <c r="C26" s="6" t="s">
        <v>10</v>
      </c>
      <c r="D26" s="3" t="str">
        <f t="shared" si="0"/>
        <v>障害福祉施設等入所施設医療型障害児入所施設</v>
      </c>
      <c r="E26" s="4">
        <v>1500</v>
      </c>
      <c r="F26" s="25" t="s">
        <v>74</v>
      </c>
      <c r="G26" s="25" t="s">
        <v>78</v>
      </c>
      <c r="H26" s="26">
        <v>200000</v>
      </c>
      <c r="I26" s="26">
        <v>10000</v>
      </c>
      <c r="J26" s="26">
        <v>400000</v>
      </c>
      <c r="K26" s="26">
        <v>10000</v>
      </c>
      <c r="L26" s="26">
        <v>1500000</v>
      </c>
      <c r="M26" s="26">
        <v>10000</v>
      </c>
    </row>
    <row r="27" spans="1:13" ht="16.5" customHeight="1" x14ac:dyDescent="0.45">
      <c r="A27" s="6" t="s">
        <v>13</v>
      </c>
      <c r="B27" s="6" t="s">
        <v>73</v>
      </c>
      <c r="C27" s="6" t="s">
        <v>11</v>
      </c>
      <c r="D27" s="3" t="str">
        <f t="shared" si="0"/>
        <v>障害福祉施設等入所施設短期入所</v>
      </c>
      <c r="E27" s="4">
        <v>1500</v>
      </c>
      <c r="F27" s="25" t="s">
        <v>74</v>
      </c>
      <c r="G27" s="25" t="s">
        <v>78</v>
      </c>
      <c r="H27" s="26">
        <v>200000</v>
      </c>
      <c r="I27" s="26">
        <v>10000</v>
      </c>
      <c r="J27" s="26">
        <v>200000</v>
      </c>
      <c r="K27" s="26">
        <v>10000</v>
      </c>
      <c r="L27" s="26">
        <v>200000</v>
      </c>
      <c r="M27" s="26">
        <v>10000</v>
      </c>
    </row>
    <row r="28" spans="1:13" ht="16.5" customHeight="1" x14ac:dyDescent="0.45">
      <c r="A28" s="6" t="s">
        <v>13</v>
      </c>
      <c r="B28" s="6" t="s">
        <v>73</v>
      </c>
      <c r="C28" s="6" t="s">
        <v>12</v>
      </c>
      <c r="D28" s="3" t="str">
        <f t="shared" si="0"/>
        <v>障害福祉施設等入所施設救護施設</v>
      </c>
      <c r="E28" s="4">
        <v>1500</v>
      </c>
      <c r="F28" s="25" t="s">
        <v>74</v>
      </c>
      <c r="G28" s="25" t="s">
        <v>78</v>
      </c>
      <c r="H28" s="26">
        <v>200000</v>
      </c>
      <c r="I28" s="26">
        <v>10000</v>
      </c>
      <c r="J28" s="26">
        <v>200000</v>
      </c>
      <c r="K28" s="26">
        <v>10000</v>
      </c>
      <c r="L28" s="26">
        <v>200000</v>
      </c>
      <c r="M28" s="26">
        <v>10000</v>
      </c>
    </row>
    <row r="29" spans="1:13" ht="16.5" customHeight="1" x14ac:dyDescent="0.45">
      <c r="A29" s="6" t="s">
        <v>13</v>
      </c>
      <c r="B29" s="6" t="s">
        <v>73</v>
      </c>
      <c r="C29" s="6" t="s">
        <v>16</v>
      </c>
      <c r="D29" s="3" t="str">
        <f t="shared" si="0"/>
        <v>障害福祉施設等入所施設宿泊型自立訓練</v>
      </c>
      <c r="E29" s="4">
        <v>1000</v>
      </c>
      <c r="F29" s="25" t="s">
        <v>74</v>
      </c>
      <c r="G29" s="25" t="s">
        <v>80</v>
      </c>
      <c r="H29" s="26">
        <v>120000</v>
      </c>
      <c r="I29" s="26">
        <v>0</v>
      </c>
      <c r="J29" s="26">
        <v>120000</v>
      </c>
      <c r="K29" s="26">
        <v>0</v>
      </c>
      <c r="L29" s="26">
        <v>120000</v>
      </c>
      <c r="M29" s="26">
        <v>0</v>
      </c>
    </row>
    <row r="30" spans="1:13" ht="16.5" customHeight="1" x14ac:dyDescent="0.45">
      <c r="A30" s="6" t="s">
        <v>13</v>
      </c>
      <c r="B30" s="6" t="s">
        <v>73</v>
      </c>
      <c r="C30" s="6" t="s">
        <v>48</v>
      </c>
      <c r="D30" s="3" t="str">
        <f t="shared" si="0"/>
        <v>障害福祉施設等入所施設福祉ホーム</v>
      </c>
      <c r="E30" s="4">
        <v>1000</v>
      </c>
      <c r="F30" s="25" t="s">
        <v>70</v>
      </c>
      <c r="G30" s="25" t="s">
        <v>80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</row>
    <row r="31" spans="1:13" ht="16.5" customHeight="1" x14ac:dyDescent="0.45">
      <c r="A31" s="6" t="s">
        <v>13</v>
      </c>
      <c r="B31" s="6" t="s">
        <v>6</v>
      </c>
      <c r="C31" s="6" t="s">
        <v>12</v>
      </c>
      <c r="D31" s="3" t="str">
        <f t="shared" si="0"/>
        <v>障害福祉施設等通所施設救護施設</v>
      </c>
      <c r="E31" s="22">
        <v>500</v>
      </c>
      <c r="F31" s="25" t="s">
        <v>6</v>
      </c>
      <c r="G31" s="25"/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</row>
    <row r="32" spans="1:13" ht="16.5" customHeight="1" x14ac:dyDescent="0.45">
      <c r="A32" s="6" t="s">
        <v>13</v>
      </c>
      <c r="B32" s="6" t="s">
        <v>6</v>
      </c>
      <c r="C32" s="6" t="s">
        <v>14</v>
      </c>
      <c r="D32" s="3" t="str">
        <f t="shared" si="0"/>
        <v>障害福祉施設等通所施設療養介護</v>
      </c>
      <c r="E32" s="22">
        <v>500</v>
      </c>
      <c r="F32" s="25" t="s">
        <v>6</v>
      </c>
      <c r="G32" s="25"/>
      <c r="H32" s="26">
        <v>120000</v>
      </c>
      <c r="I32" s="26">
        <v>0</v>
      </c>
      <c r="J32" s="26">
        <v>120000</v>
      </c>
      <c r="K32" s="26">
        <v>0</v>
      </c>
      <c r="L32" s="26">
        <v>120000</v>
      </c>
      <c r="M32" s="26">
        <v>0</v>
      </c>
    </row>
    <row r="33" spans="1:13" ht="16.5" customHeight="1" x14ac:dyDescent="0.45">
      <c r="A33" s="6" t="s">
        <v>13</v>
      </c>
      <c r="B33" s="6" t="s">
        <v>6</v>
      </c>
      <c r="C33" s="6" t="s">
        <v>15</v>
      </c>
      <c r="D33" s="3" t="str">
        <f t="shared" si="0"/>
        <v>障害福祉施設等通所施設生活介護</v>
      </c>
      <c r="E33" s="22">
        <v>500</v>
      </c>
      <c r="F33" s="25" t="s">
        <v>6</v>
      </c>
      <c r="G33" s="25"/>
      <c r="H33" s="26">
        <v>120000</v>
      </c>
      <c r="I33" s="26">
        <v>0</v>
      </c>
      <c r="J33" s="26">
        <v>120000</v>
      </c>
      <c r="K33" s="26">
        <v>0</v>
      </c>
      <c r="L33" s="26">
        <v>120000</v>
      </c>
      <c r="M33" s="26">
        <v>0</v>
      </c>
    </row>
    <row r="34" spans="1:13" ht="16.5" customHeight="1" x14ac:dyDescent="0.45">
      <c r="A34" s="20" t="s">
        <v>13</v>
      </c>
      <c r="B34" s="20" t="s">
        <v>6</v>
      </c>
      <c r="C34" s="20" t="s">
        <v>67</v>
      </c>
      <c r="D34" s="21" t="str">
        <f t="shared" si="0"/>
        <v>障害福祉施設等通所施設自立訓練(生活)</v>
      </c>
      <c r="E34" s="22">
        <v>500</v>
      </c>
      <c r="F34" s="25" t="s">
        <v>6</v>
      </c>
      <c r="G34" s="25"/>
      <c r="H34" s="26">
        <v>120000</v>
      </c>
      <c r="I34" s="26">
        <v>0</v>
      </c>
      <c r="J34" s="26">
        <v>120000</v>
      </c>
      <c r="K34" s="26">
        <v>0</v>
      </c>
      <c r="L34" s="26">
        <v>120000</v>
      </c>
      <c r="M34" s="26">
        <v>0</v>
      </c>
    </row>
    <row r="35" spans="1:13" ht="16.5" customHeight="1" x14ac:dyDescent="0.45">
      <c r="A35" s="20" t="s">
        <v>13</v>
      </c>
      <c r="B35" s="20" t="s">
        <v>6</v>
      </c>
      <c r="C35" s="20" t="s">
        <v>68</v>
      </c>
      <c r="D35" s="21" t="str">
        <f t="shared" si="0"/>
        <v>障害福祉施設等通所施設自立訓練(機能)</v>
      </c>
      <c r="E35" s="22">
        <v>500</v>
      </c>
      <c r="F35" s="25" t="s">
        <v>6</v>
      </c>
      <c r="G35" s="25"/>
      <c r="H35" s="26">
        <v>120000</v>
      </c>
      <c r="I35" s="26">
        <v>0</v>
      </c>
      <c r="J35" s="26">
        <v>120000</v>
      </c>
      <c r="K35" s="26">
        <v>0</v>
      </c>
      <c r="L35" s="26">
        <v>120000</v>
      </c>
      <c r="M35" s="26">
        <v>0</v>
      </c>
    </row>
    <row r="36" spans="1:13" ht="16.5" customHeight="1" x14ac:dyDescent="0.45">
      <c r="A36" s="20" t="s">
        <v>13</v>
      </c>
      <c r="B36" s="20" t="s">
        <v>6</v>
      </c>
      <c r="C36" s="20" t="s">
        <v>17</v>
      </c>
      <c r="D36" s="21" t="str">
        <f t="shared" si="0"/>
        <v>障害福祉施設等通所施設就労移行支援</v>
      </c>
      <c r="E36" s="22">
        <v>500</v>
      </c>
      <c r="F36" s="25" t="s">
        <v>6</v>
      </c>
      <c r="G36" s="25"/>
      <c r="H36" s="26">
        <v>120000</v>
      </c>
      <c r="I36" s="26">
        <v>0</v>
      </c>
      <c r="J36" s="26">
        <v>120000</v>
      </c>
      <c r="K36" s="26">
        <v>0</v>
      </c>
      <c r="L36" s="26">
        <v>120000</v>
      </c>
      <c r="M36" s="26">
        <v>0</v>
      </c>
    </row>
    <row r="37" spans="1:13" ht="16.5" customHeight="1" x14ac:dyDescent="0.45">
      <c r="A37" s="20" t="s">
        <v>13</v>
      </c>
      <c r="B37" s="20" t="s">
        <v>6</v>
      </c>
      <c r="C37" s="20" t="s">
        <v>18</v>
      </c>
      <c r="D37" s="21" t="str">
        <f t="shared" si="0"/>
        <v>障害福祉施設等通所施設就労継続支援A 型</v>
      </c>
      <c r="E37" s="22">
        <v>500</v>
      </c>
      <c r="F37" s="25" t="s">
        <v>6</v>
      </c>
      <c r="G37" s="25"/>
      <c r="H37" s="26">
        <v>120000</v>
      </c>
      <c r="I37" s="26">
        <v>0</v>
      </c>
      <c r="J37" s="26">
        <v>120000</v>
      </c>
      <c r="K37" s="26">
        <v>0</v>
      </c>
      <c r="L37" s="26">
        <v>120000</v>
      </c>
      <c r="M37" s="26">
        <v>0</v>
      </c>
    </row>
    <row r="38" spans="1:13" ht="16.5" customHeight="1" x14ac:dyDescent="0.45">
      <c r="A38" s="20" t="s">
        <v>13</v>
      </c>
      <c r="B38" s="20" t="s">
        <v>6</v>
      </c>
      <c r="C38" s="20" t="s">
        <v>19</v>
      </c>
      <c r="D38" s="21" t="str">
        <f t="shared" si="0"/>
        <v>障害福祉施設等通所施設就労継続支援B 型</v>
      </c>
      <c r="E38" s="22">
        <v>500</v>
      </c>
      <c r="F38" s="25" t="s">
        <v>6</v>
      </c>
      <c r="G38" s="25"/>
      <c r="H38" s="26">
        <v>120000</v>
      </c>
      <c r="I38" s="26">
        <v>0</v>
      </c>
      <c r="J38" s="26">
        <v>120000</v>
      </c>
      <c r="K38" s="26">
        <v>0</v>
      </c>
      <c r="L38" s="26">
        <v>120000</v>
      </c>
      <c r="M38" s="26">
        <v>0</v>
      </c>
    </row>
    <row r="39" spans="1:13" ht="16.5" customHeight="1" x14ac:dyDescent="0.45">
      <c r="A39" s="20" t="s">
        <v>13</v>
      </c>
      <c r="B39" s="20" t="s">
        <v>6</v>
      </c>
      <c r="C39" s="20" t="s">
        <v>69</v>
      </c>
      <c r="D39" s="21" t="str">
        <f t="shared" si="0"/>
        <v>障害福祉施設等通所施設児童発達支援(福祉型・医療型)</v>
      </c>
      <c r="E39" s="22">
        <v>500</v>
      </c>
      <c r="F39" s="25" t="s">
        <v>6</v>
      </c>
      <c r="G39" s="25"/>
      <c r="H39" s="26">
        <v>120000</v>
      </c>
      <c r="I39" s="26">
        <v>0</v>
      </c>
      <c r="J39" s="26">
        <v>120000</v>
      </c>
      <c r="K39" s="26">
        <v>0</v>
      </c>
      <c r="L39" s="26">
        <v>120000</v>
      </c>
      <c r="M39" s="26">
        <v>0</v>
      </c>
    </row>
    <row r="40" spans="1:13" ht="16.5" customHeight="1" x14ac:dyDescent="0.45">
      <c r="A40" s="20" t="s">
        <v>13</v>
      </c>
      <c r="B40" s="20" t="s">
        <v>6</v>
      </c>
      <c r="C40" s="20" t="s">
        <v>47</v>
      </c>
      <c r="D40" s="21" t="str">
        <f t="shared" si="0"/>
        <v>障害福祉施設等通所施設放課後等デイサービス</v>
      </c>
      <c r="E40" s="22">
        <v>500</v>
      </c>
      <c r="F40" s="25" t="s">
        <v>6</v>
      </c>
      <c r="G40" s="25"/>
      <c r="H40" s="26">
        <v>120000</v>
      </c>
      <c r="I40" s="26">
        <v>0</v>
      </c>
      <c r="J40" s="26">
        <v>120000</v>
      </c>
      <c r="K40" s="26">
        <v>0</v>
      </c>
      <c r="L40" s="26">
        <v>120000</v>
      </c>
      <c r="M40" s="26">
        <v>0</v>
      </c>
    </row>
    <row r="41" spans="1:13" ht="16.5" customHeight="1" x14ac:dyDescent="0.45">
      <c r="A41" s="20" t="s">
        <v>13</v>
      </c>
      <c r="B41" s="20" t="s">
        <v>6</v>
      </c>
      <c r="C41" s="20" t="s">
        <v>49</v>
      </c>
      <c r="D41" s="21" t="str">
        <f t="shared" si="0"/>
        <v>障害福祉施設等通所施設地域活動支援センター</v>
      </c>
      <c r="E41" s="22">
        <v>500</v>
      </c>
      <c r="F41" s="25" t="s">
        <v>6</v>
      </c>
      <c r="G41" s="25"/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</row>
    <row r="42" spans="1:13" ht="16.5" customHeight="1" x14ac:dyDescent="0.45">
      <c r="A42" s="6" t="s">
        <v>13</v>
      </c>
      <c r="B42" s="6" t="s">
        <v>6</v>
      </c>
      <c r="C42" s="6" t="s">
        <v>50</v>
      </c>
      <c r="D42" s="3" t="str">
        <f t="shared" si="0"/>
        <v>障害福祉施設等通所施設小規模作業所</v>
      </c>
      <c r="E42" s="22">
        <v>500</v>
      </c>
      <c r="F42" s="25" t="s">
        <v>6</v>
      </c>
      <c r="G42" s="25"/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</row>
    <row r="43" spans="1:13" ht="16.5" customHeight="1" x14ac:dyDescent="0.45">
      <c r="A43" s="6" t="s">
        <v>13</v>
      </c>
      <c r="B43" s="6" t="s">
        <v>6</v>
      </c>
      <c r="C43" s="6" t="s">
        <v>51</v>
      </c>
      <c r="D43" s="3" t="str">
        <f t="shared" si="0"/>
        <v>障害福祉施設等通所施設日中一時支援事業所</v>
      </c>
      <c r="E43" s="22">
        <v>500</v>
      </c>
      <c r="F43" s="25" t="s">
        <v>6</v>
      </c>
      <c r="G43" s="25"/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</row>
  </sheetData>
  <autoFilter ref="A3:M42" xr:uid="{00000000-0009-0000-0000-000002000000}"/>
  <mergeCells count="4">
    <mergeCell ref="H1:M1"/>
    <mergeCell ref="H2:I2"/>
    <mergeCell ref="J2:K2"/>
    <mergeCell ref="L2:M2"/>
  </mergeCells>
  <phoneticPr fontId="1"/>
  <pageMargins left="0.39370078740157483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計算シート</vt:lpstr>
      <vt:lpstr>単価表</vt:lpstr>
      <vt:lpstr>開始日</vt:lpstr>
      <vt:lpstr>高齢者施設等通所施設</vt:lpstr>
      <vt:lpstr>高齢者施設等入所施設</vt:lpstr>
      <vt:lpstr>施設形態</vt:lpstr>
      <vt:lpstr>施設種別</vt:lpstr>
      <vt:lpstr>障害福祉施設等通所施設</vt:lpstr>
      <vt:lpstr>障害福祉施設等入所施設</vt:lpstr>
      <vt:lpstr>食事提供通所施設</vt:lpstr>
      <vt:lpstr>食事提供入所施設</vt:lpstr>
      <vt:lpstr>単価表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ただ　えつこ</dc:creator>
  <cp:lastModifiedBy>P0115177</cp:lastModifiedBy>
  <cp:lastPrinted>2025-09-08T01:12:40Z</cp:lastPrinted>
  <dcterms:created xsi:type="dcterms:W3CDTF">2023-09-14T04:52:35Z</dcterms:created>
  <dcterms:modified xsi:type="dcterms:W3CDTF">2025-10-10T04:59:39Z</dcterms:modified>
</cp:coreProperties>
</file>