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75871\Desktop\地活\HP（請求事務）\"/>
    </mc:Choice>
  </mc:AlternateContent>
  <bookViews>
    <workbookView xWindow="0" yWindow="0" windowWidth="20490" windowHeight="7530" firstSheet="5" activeTab="7"/>
  </bookViews>
  <sheets>
    <sheet name="Ⅰ型 " sheetId="1" r:id="rId1"/>
    <sheet name="Ⅱ型" sheetId="2" r:id="rId2"/>
    <sheet name="Ⅲ型_小規模" sheetId="3" r:id="rId3"/>
    <sheet name="移動支援（日付なし）" sheetId="15" r:id="rId4"/>
    <sheet name="移動支援 (記入例_日付なし）" sheetId="16" r:id="rId5"/>
    <sheet name="移動支援（日付あり）" sheetId="11" r:id="rId6"/>
    <sheet name="移動支援 (記入例_日付あり）" sheetId="13" r:id="rId7"/>
    <sheet name="日中一時支援" sheetId="12" r:id="rId8"/>
    <sheet name="日中一時支援（記入例）" sheetId="14" r:id="rId9"/>
    <sheet name="生活サポート" sheetId="8" r:id="rId10"/>
    <sheet name="福祉ホーム" sheetId="9" r:id="rId11"/>
    <sheet name="訪問入浴" sheetId="10" r:id="rId12"/>
  </sheets>
  <definedNames>
    <definedName name="_xlnm.Print_Area" localSheetId="0">'Ⅰ型 '!$A$1:$I$44</definedName>
    <definedName name="_xlnm.Print_Area" localSheetId="1">Ⅱ型!$A$1:$I$44</definedName>
    <definedName name="_xlnm.Print_Area" localSheetId="2">Ⅲ型_小規模!$A$1:$M$45</definedName>
    <definedName name="_xlnm.Print_Area" localSheetId="6">'移動支援 (記入例_日付あり）'!$A$1:$K$76</definedName>
    <definedName name="_xlnm.Print_Area" localSheetId="4">'移動支援 (記入例_日付なし）'!$A$1:$K$76</definedName>
    <definedName name="_xlnm.Print_Area" localSheetId="5">'移動支援（日付あり）'!$A$1:$K$45</definedName>
    <definedName name="_xlnm.Print_Area" localSheetId="3">'移動支援（日付なし）'!$A$1:$K$45</definedName>
    <definedName name="_xlnm.Print_Area" localSheetId="9">生活サポート!$A$1:$H$44</definedName>
    <definedName name="_xlnm.Print_Area" localSheetId="7">日中一時支援!$A$1:$K$45</definedName>
    <definedName name="_xlnm.Print_Area" localSheetId="8">'日中一時支援（記入例）'!$A$1:$K$74</definedName>
    <definedName name="_xlnm.Print_Area" localSheetId="10">福祉ホーム!$A$1:$H$44</definedName>
    <definedName name="_xlnm.Print_Area" localSheetId="11">訪問入浴!$A$1:$J$37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2" l="1"/>
  <c r="B41" i="16" l="1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I42" i="16"/>
  <c r="I43" i="16" s="1"/>
  <c r="G41" i="16"/>
  <c r="H40" i="16"/>
  <c r="K40" i="16" s="1"/>
  <c r="G40" i="16"/>
  <c r="G39" i="16"/>
  <c r="H38" i="16"/>
  <c r="K38" i="16" s="1"/>
  <c r="G38" i="16"/>
  <c r="G37" i="16"/>
  <c r="H36" i="16"/>
  <c r="K36" i="16" s="1"/>
  <c r="G36" i="16"/>
  <c r="H35" i="16"/>
  <c r="K35" i="16" s="1"/>
  <c r="G35" i="16"/>
  <c r="G34" i="16"/>
  <c r="R33" i="16"/>
  <c r="N33" i="16"/>
  <c r="H41" i="16" s="1"/>
  <c r="G33" i="16"/>
  <c r="R32" i="16"/>
  <c r="N32" i="16"/>
  <c r="G32" i="16"/>
  <c r="R31" i="16"/>
  <c r="N31" i="16"/>
  <c r="H39" i="16" s="1"/>
  <c r="G31" i="16"/>
  <c r="R30" i="16"/>
  <c r="N30" i="16"/>
  <c r="G30" i="16"/>
  <c r="R29" i="16"/>
  <c r="N29" i="16"/>
  <c r="H37" i="16" s="1"/>
  <c r="G29" i="16"/>
  <c r="R28" i="16"/>
  <c r="N28" i="16"/>
  <c r="G28" i="16"/>
  <c r="R27" i="16"/>
  <c r="N27" i="16"/>
  <c r="G27" i="16"/>
  <c r="R26" i="16"/>
  <c r="N26" i="16"/>
  <c r="H34" i="16" s="1"/>
  <c r="G26" i="16"/>
  <c r="R25" i="16"/>
  <c r="N25" i="16"/>
  <c r="H33" i="16" s="1"/>
  <c r="G25" i="16"/>
  <c r="R24" i="16"/>
  <c r="N24" i="16"/>
  <c r="H32" i="16" s="1"/>
  <c r="G24" i="16"/>
  <c r="R23" i="16"/>
  <c r="N23" i="16"/>
  <c r="H31" i="16" s="1"/>
  <c r="G23" i="16"/>
  <c r="R22" i="16"/>
  <c r="N22" i="16"/>
  <c r="H30" i="16" s="1"/>
  <c r="G22" i="16"/>
  <c r="R21" i="16"/>
  <c r="N21" i="16"/>
  <c r="H29" i="16" s="1"/>
  <c r="G21" i="16"/>
  <c r="N13" i="16" s="1"/>
  <c r="H21" i="16" s="1"/>
  <c r="R20" i="16"/>
  <c r="N20" i="16"/>
  <c r="H28" i="16" s="1"/>
  <c r="G20" i="16"/>
  <c r="N12" i="16" s="1"/>
  <c r="H20" i="16" s="1"/>
  <c r="R19" i="16"/>
  <c r="N19" i="16"/>
  <c r="H27" i="16" s="1"/>
  <c r="G19" i="16"/>
  <c r="N11" i="16" s="1"/>
  <c r="H19" i="16" s="1"/>
  <c r="R18" i="16"/>
  <c r="N18" i="16"/>
  <c r="H26" i="16" s="1"/>
  <c r="G18" i="16"/>
  <c r="N10" i="16" s="1"/>
  <c r="H18" i="16" s="1"/>
  <c r="R17" i="16"/>
  <c r="N17" i="16"/>
  <c r="H25" i="16" s="1"/>
  <c r="G17" i="16"/>
  <c r="R16" i="16"/>
  <c r="N16" i="16"/>
  <c r="H24" i="16" s="1"/>
  <c r="G16" i="16"/>
  <c r="N8" i="16" s="1"/>
  <c r="H16" i="16" s="1"/>
  <c r="R15" i="16"/>
  <c r="N15" i="16"/>
  <c r="H23" i="16" s="1"/>
  <c r="G15" i="16"/>
  <c r="R14" i="16"/>
  <c r="N14" i="16"/>
  <c r="H22" i="16" s="1"/>
  <c r="G14" i="16"/>
  <c r="N6" i="16" s="1"/>
  <c r="H14" i="16" s="1"/>
  <c r="R13" i="16"/>
  <c r="G13" i="16"/>
  <c r="N5" i="16" s="1"/>
  <c r="H13" i="16" s="1"/>
  <c r="R12" i="16"/>
  <c r="G12" i="16"/>
  <c r="R11" i="16"/>
  <c r="G11" i="16"/>
  <c r="R10" i="16"/>
  <c r="R9" i="16"/>
  <c r="N9" i="16"/>
  <c r="H17" i="16" s="1"/>
  <c r="R8" i="16"/>
  <c r="R7" i="16"/>
  <c r="N7" i="16"/>
  <c r="H15" i="16" s="1"/>
  <c r="R6" i="16"/>
  <c r="R5" i="16"/>
  <c r="R4" i="16"/>
  <c r="N4" i="16"/>
  <c r="H12" i="16" s="1"/>
  <c r="R3" i="16"/>
  <c r="R35" i="16" s="1"/>
  <c r="U4" i="16" s="1"/>
  <c r="W4" i="16" s="1"/>
  <c r="N3" i="16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11" i="15"/>
  <c r="I42" i="15"/>
  <c r="I43" i="15" s="1"/>
  <c r="G41" i="15"/>
  <c r="H40" i="15"/>
  <c r="K40" i="15" s="1"/>
  <c r="G40" i="15"/>
  <c r="G39" i="15"/>
  <c r="H38" i="15"/>
  <c r="K38" i="15" s="1"/>
  <c r="G38" i="15"/>
  <c r="G37" i="15"/>
  <c r="H36" i="15"/>
  <c r="K36" i="15" s="1"/>
  <c r="G36" i="15"/>
  <c r="H35" i="15"/>
  <c r="K35" i="15" s="1"/>
  <c r="G35" i="15"/>
  <c r="G34" i="15"/>
  <c r="R33" i="15"/>
  <c r="N33" i="15"/>
  <c r="H41" i="15" s="1"/>
  <c r="G33" i="15"/>
  <c r="R32" i="15"/>
  <c r="N32" i="15"/>
  <c r="G32" i="15"/>
  <c r="R31" i="15"/>
  <c r="N31" i="15"/>
  <c r="H39" i="15" s="1"/>
  <c r="G31" i="15"/>
  <c r="R30" i="15"/>
  <c r="N30" i="15"/>
  <c r="G30" i="15"/>
  <c r="R29" i="15"/>
  <c r="N29" i="15"/>
  <c r="H37" i="15" s="1"/>
  <c r="G29" i="15"/>
  <c r="R28" i="15"/>
  <c r="N28" i="15"/>
  <c r="G28" i="15"/>
  <c r="R27" i="15"/>
  <c r="N27" i="15"/>
  <c r="G27" i="15"/>
  <c r="R26" i="15"/>
  <c r="N26" i="15"/>
  <c r="H34" i="15" s="1"/>
  <c r="G26" i="15"/>
  <c r="R25" i="15"/>
  <c r="N25" i="15"/>
  <c r="H33" i="15" s="1"/>
  <c r="G25" i="15"/>
  <c r="R24" i="15"/>
  <c r="N24" i="15"/>
  <c r="H32" i="15" s="1"/>
  <c r="G24" i="15"/>
  <c r="R23" i="15"/>
  <c r="N23" i="15"/>
  <c r="H31" i="15" s="1"/>
  <c r="G23" i="15"/>
  <c r="R22" i="15"/>
  <c r="N22" i="15"/>
  <c r="H30" i="15" s="1"/>
  <c r="G22" i="15"/>
  <c r="R21" i="15"/>
  <c r="N21" i="15"/>
  <c r="H29" i="15" s="1"/>
  <c r="G21" i="15"/>
  <c r="N13" i="15" s="1"/>
  <c r="H21" i="15" s="1"/>
  <c r="R20" i="15"/>
  <c r="N20" i="15"/>
  <c r="H28" i="15" s="1"/>
  <c r="G20" i="15"/>
  <c r="N12" i="15" s="1"/>
  <c r="H20" i="15" s="1"/>
  <c r="R19" i="15"/>
  <c r="N19" i="15"/>
  <c r="H27" i="15" s="1"/>
  <c r="G19" i="15"/>
  <c r="N11" i="15" s="1"/>
  <c r="H19" i="15" s="1"/>
  <c r="R18" i="15"/>
  <c r="N18" i="15"/>
  <c r="H26" i="15" s="1"/>
  <c r="G18" i="15"/>
  <c r="N10" i="15" s="1"/>
  <c r="H18" i="15" s="1"/>
  <c r="R17" i="15"/>
  <c r="N17" i="15"/>
  <c r="H25" i="15" s="1"/>
  <c r="G17" i="15"/>
  <c r="R16" i="15"/>
  <c r="N16" i="15"/>
  <c r="H24" i="15" s="1"/>
  <c r="G16" i="15"/>
  <c r="N8" i="15" s="1"/>
  <c r="H16" i="15" s="1"/>
  <c r="R15" i="15"/>
  <c r="N15" i="15"/>
  <c r="H23" i="15" s="1"/>
  <c r="G15" i="15"/>
  <c r="R14" i="15"/>
  <c r="N14" i="15"/>
  <c r="H22" i="15" s="1"/>
  <c r="G14" i="15"/>
  <c r="N6" i="15" s="1"/>
  <c r="H14" i="15" s="1"/>
  <c r="R13" i="15"/>
  <c r="H13" i="15"/>
  <c r="K13" i="15" s="1"/>
  <c r="G13" i="15"/>
  <c r="R12" i="15"/>
  <c r="H12" i="15"/>
  <c r="J12" i="15" s="1"/>
  <c r="G12" i="15"/>
  <c r="R11" i="15"/>
  <c r="G11" i="15"/>
  <c r="N3" i="15" s="1"/>
  <c r="R10" i="15"/>
  <c r="R9" i="15"/>
  <c r="N9" i="15"/>
  <c r="H17" i="15" s="1"/>
  <c r="R8" i="15"/>
  <c r="R7" i="15"/>
  <c r="N7" i="15"/>
  <c r="H15" i="15" s="1"/>
  <c r="R6" i="15"/>
  <c r="R5" i="15"/>
  <c r="N5" i="15"/>
  <c r="R4" i="15"/>
  <c r="N4" i="15"/>
  <c r="R3" i="15"/>
  <c r="R35" i="15" s="1"/>
  <c r="U4" i="15" s="1"/>
  <c r="W4" i="15" s="1"/>
  <c r="G12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11" i="12"/>
  <c r="J17" i="16" l="1"/>
  <c r="K17" i="16"/>
  <c r="J21" i="16"/>
  <c r="K21" i="16"/>
  <c r="J30" i="16"/>
  <c r="K30" i="16"/>
  <c r="J15" i="16"/>
  <c r="K15" i="16" s="1"/>
  <c r="K16" i="16"/>
  <c r="J16" i="16"/>
  <c r="J25" i="16"/>
  <c r="K25" i="16"/>
  <c r="J20" i="16"/>
  <c r="K20" i="16"/>
  <c r="J29" i="16"/>
  <c r="K29" i="16"/>
  <c r="J33" i="16"/>
  <c r="K33" i="16"/>
  <c r="J37" i="16"/>
  <c r="K37" i="16"/>
  <c r="J41" i="16"/>
  <c r="K41" i="16"/>
  <c r="J34" i="16"/>
  <c r="K34" i="16"/>
  <c r="N35" i="16"/>
  <c r="U3" i="16" s="1"/>
  <c r="W3" i="16" s="1"/>
  <c r="W6" i="16" s="1"/>
  <c r="J24" i="16"/>
  <c r="K24" i="16"/>
  <c r="J19" i="16"/>
  <c r="K19" i="16"/>
  <c r="J28" i="16"/>
  <c r="K28" i="16"/>
  <c r="J32" i="16"/>
  <c r="K32" i="16"/>
  <c r="J12" i="16"/>
  <c r="T16" i="16" s="1"/>
  <c r="J22" i="16"/>
  <c r="K22" i="16"/>
  <c r="J26" i="16"/>
  <c r="K26" i="16"/>
  <c r="J14" i="16"/>
  <c r="K14" i="16" s="1"/>
  <c r="J23" i="16"/>
  <c r="K23" i="16"/>
  <c r="J18" i="16"/>
  <c r="K18" i="16"/>
  <c r="J27" i="16"/>
  <c r="K27" i="16"/>
  <c r="J31" i="16"/>
  <c r="K31" i="16"/>
  <c r="J39" i="16"/>
  <c r="K39" i="16"/>
  <c r="J13" i="16"/>
  <c r="K13" i="16" s="1"/>
  <c r="J35" i="16"/>
  <c r="J36" i="16"/>
  <c r="J38" i="16"/>
  <c r="J40" i="16"/>
  <c r="G42" i="16"/>
  <c r="G43" i="16" s="1"/>
  <c r="H11" i="16"/>
  <c r="J24" i="15"/>
  <c r="K24" i="15"/>
  <c r="J19" i="15"/>
  <c r="K19" i="15"/>
  <c r="J28" i="15"/>
  <c r="K28" i="15"/>
  <c r="J32" i="15"/>
  <c r="K32" i="15"/>
  <c r="K15" i="15"/>
  <c r="J15" i="15"/>
  <c r="J22" i="15"/>
  <c r="K22" i="15"/>
  <c r="J26" i="15"/>
  <c r="K26" i="15"/>
  <c r="J21" i="15"/>
  <c r="K21" i="15"/>
  <c r="J30" i="15"/>
  <c r="K30" i="15"/>
  <c r="J34" i="15"/>
  <c r="K34" i="15"/>
  <c r="N35" i="15"/>
  <c r="U3" i="15" s="1"/>
  <c r="W3" i="15" s="1"/>
  <c r="W6" i="15" s="1"/>
  <c r="K16" i="15"/>
  <c r="J16" i="15"/>
  <c r="J25" i="15"/>
  <c r="K25" i="15"/>
  <c r="J20" i="15"/>
  <c r="K20" i="15"/>
  <c r="J29" i="15"/>
  <c r="K29" i="15"/>
  <c r="J33" i="15"/>
  <c r="K33" i="15"/>
  <c r="J37" i="15"/>
  <c r="K37" i="15"/>
  <c r="J41" i="15"/>
  <c r="K41" i="15"/>
  <c r="J17" i="15"/>
  <c r="K17" i="15"/>
  <c r="K14" i="15"/>
  <c r="J14" i="15"/>
  <c r="J23" i="15"/>
  <c r="K23" i="15"/>
  <c r="J18" i="15"/>
  <c r="K18" i="15"/>
  <c r="J27" i="15"/>
  <c r="K27" i="15"/>
  <c r="J31" i="15"/>
  <c r="K31" i="15"/>
  <c r="J39" i="15"/>
  <c r="K39" i="15"/>
  <c r="J13" i="15"/>
  <c r="J35" i="15"/>
  <c r="J36" i="15"/>
  <c r="J38" i="15"/>
  <c r="J40" i="15"/>
  <c r="G42" i="15"/>
  <c r="G43" i="15" s="1"/>
  <c r="K12" i="15"/>
  <c r="T16" i="15"/>
  <c r="H11" i="15"/>
  <c r="N4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3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4" i="12"/>
  <c r="K12" i="16" l="1"/>
  <c r="H42" i="16"/>
  <c r="K11" i="16"/>
  <c r="K42" i="16" s="1"/>
  <c r="J11" i="16"/>
  <c r="J42" i="16" s="1"/>
  <c r="W11" i="16" s="1"/>
  <c r="W13" i="16" s="1"/>
  <c r="H42" i="15"/>
  <c r="J11" i="15"/>
  <c r="J42" i="15" s="1"/>
  <c r="W11" i="15" s="1"/>
  <c r="W13" i="15" s="1"/>
  <c r="I42" i="14"/>
  <c r="G41" i="14"/>
  <c r="G40" i="14"/>
  <c r="G39" i="14"/>
  <c r="G38" i="14"/>
  <c r="G37" i="14"/>
  <c r="G36" i="14"/>
  <c r="G35" i="14"/>
  <c r="G34" i="14"/>
  <c r="R33" i="14"/>
  <c r="N33" i="14"/>
  <c r="H41" i="14" s="1"/>
  <c r="G33" i="14"/>
  <c r="R32" i="14"/>
  <c r="N32" i="14"/>
  <c r="H40" i="14" s="1"/>
  <c r="G32" i="14"/>
  <c r="R31" i="14"/>
  <c r="N31" i="14"/>
  <c r="H39" i="14" s="1"/>
  <c r="G31" i="14"/>
  <c r="R30" i="14"/>
  <c r="N30" i="14"/>
  <c r="H38" i="14" s="1"/>
  <c r="G30" i="14"/>
  <c r="R29" i="14"/>
  <c r="N29" i="14"/>
  <c r="H37" i="14" s="1"/>
  <c r="G29" i="14"/>
  <c r="R28" i="14"/>
  <c r="N28" i="14"/>
  <c r="H36" i="14" s="1"/>
  <c r="G28" i="14"/>
  <c r="R27" i="14"/>
  <c r="N27" i="14"/>
  <c r="H35" i="14" s="1"/>
  <c r="G27" i="14"/>
  <c r="R26" i="14"/>
  <c r="N26" i="14"/>
  <c r="H34" i="14" s="1"/>
  <c r="G26" i="14"/>
  <c r="R25" i="14"/>
  <c r="N25" i="14"/>
  <c r="H33" i="14" s="1"/>
  <c r="G25" i="14"/>
  <c r="R24" i="14"/>
  <c r="N24" i="14"/>
  <c r="H32" i="14" s="1"/>
  <c r="G24" i="14"/>
  <c r="R23" i="14"/>
  <c r="N23" i="14"/>
  <c r="H31" i="14" s="1"/>
  <c r="G23" i="14"/>
  <c r="R22" i="14"/>
  <c r="N22" i="14"/>
  <c r="H30" i="14" s="1"/>
  <c r="G22" i="14"/>
  <c r="R21" i="14"/>
  <c r="N21" i="14"/>
  <c r="H29" i="14" s="1"/>
  <c r="G21" i="14"/>
  <c r="R20" i="14"/>
  <c r="N20" i="14"/>
  <c r="H28" i="14" s="1"/>
  <c r="J20" i="14"/>
  <c r="G20" i="14"/>
  <c r="N12" i="14" s="1"/>
  <c r="H20" i="14" s="1"/>
  <c r="K20" i="14" s="1"/>
  <c r="R19" i="14"/>
  <c r="N19" i="14"/>
  <c r="H27" i="14" s="1"/>
  <c r="G19" i="14"/>
  <c r="N11" i="14" s="1"/>
  <c r="H19" i="14" s="1"/>
  <c r="K19" i="14" s="1"/>
  <c r="R18" i="14"/>
  <c r="N18" i="14"/>
  <c r="H26" i="14" s="1"/>
  <c r="G18" i="14"/>
  <c r="R17" i="14"/>
  <c r="N17" i="14"/>
  <c r="H25" i="14" s="1"/>
  <c r="G17" i="14"/>
  <c r="N9" i="14" s="1"/>
  <c r="H17" i="14" s="1"/>
  <c r="R16" i="14"/>
  <c r="N16" i="14"/>
  <c r="H24" i="14" s="1"/>
  <c r="G16" i="14"/>
  <c r="R15" i="14"/>
  <c r="N15" i="14"/>
  <c r="H23" i="14" s="1"/>
  <c r="G15" i="14"/>
  <c r="R14" i="14"/>
  <c r="N14" i="14"/>
  <c r="H22" i="14" s="1"/>
  <c r="J14" i="14"/>
  <c r="G14" i="14"/>
  <c r="N6" i="14" s="1"/>
  <c r="H14" i="14" s="1"/>
  <c r="K14" i="14" s="1"/>
  <c r="R13" i="14"/>
  <c r="N13" i="14"/>
  <c r="H21" i="14" s="1"/>
  <c r="G13" i="14"/>
  <c r="N5" i="14" s="1"/>
  <c r="H13" i="14" s="1"/>
  <c r="K13" i="14" s="1"/>
  <c r="R12" i="14"/>
  <c r="H12" i="14"/>
  <c r="J12" i="14" s="1"/>
  <c r="G12" i="14"/>
  <c r="R11" i="14"/>
  <c r="H11" i="14"/>
  <c r="G11" i="14"/>
  <c r="B11" i="14"/>
  <c r="A11" i="14"/>
  <c r="R10" i="14"/>
  <c r="N10" i="14"/>
  <c r="H18" i="14" s="1"/>
  <c r="K18" i="14" s="1"/>
  <c r="R9" i="14"/>
  <c r="R8" i="14"/>
  <c r="N8" i="14"/>
  <c r="H16" i="14" s="1"/>
  <c r="K16" i="14" s="1"/>
  <c r="R7" i="14"/>
  <c r="N7" i="14"/>
  <c r="H15" i="14" s="1"/>
  <c r="K15" i="14" s="1"/>
  <c r="R6" i="14"/>
  <c r="R5" i="14"/>
  <c r="R4" i="14"/>
  <c r="N4" i="14"/>
  <c r="R3" i="14"/>
  <c r="N3" i="14"/>
  <c r="I42" i="13"/>
  <c r="I43" i="13" s="1"/>
  <c r="K41" i="13"/>
  <c r="G41" i="13"/>
  <c r="G40" i="13"/>
  <c r="G39" i="13"/>
  <c r="N31" i="13" s="1"/>
  <c r="H39" i="13" s="1"/>
  <c r="G38" i="13"/>
  <c r="G37" i="13"/>
  <c r="N29" i="13" s="1"/>
  <c r="H37" i="13" s="1"/>
  <c r="H36" i="13"/>
  <c r="K36" i="13" s="1"/>
  <c r="G36" i="13"/>
  <c r="G35" i="13"/>
  <c r="N27" i="13" s="1"/>
  <c r="H35" i="13" s="1"/>
  <c r="G34" i="13"/>
  <c r="R33" i="13"/>
  <c r="N33" i="13"/>
  <c r="H41" i="13" s="1"/>
  <c r="J41" i="13" s="1"/>
  <c r="G33" i="13"/>
  <c r="R32" i="13"/>
  <c r="N32" i="13"/>
  <c r="H40" i="13" s="1"/>
  <c r="G32" i="13"/>
  <c r="R31" i="13"/>
  <c r="G31" i="13"/>
  <c r="R30" i="13"/>
  <c r="N30" i="13"/>
  <c r="H38" i="13" s="1"/>
  <c r="G30" i="13"/>
  <c r="R29" i="13"/>
  <c r="G29" i="13"/>
  <c r="R28" i="13"/>
  <c r="N28" i="13"/>
  <c r="G28" i="13"/>
  <c r="R27" i="13"/>
  <c r="G27" i="13"/>
  <c r="R26" i="13"/>
  <c r="N26" i="13"/>
  <c r="H34" i="13" s="1"/>
  <c r="J34" i="13" s="1"/>
  <c r="G26" i="13"/>
  <c r="R25" i="13"/>
  <c r="N25" i="13"/>
  <c r="H33" i="13" s="1"/>
  <c r="K33" i="13" s="1"/>
  <c r="G25" i="13"/>
  <c r="R24" i="13"/>
  <c r="N24" i="13"/>
  <c r="H32" i="13" s="1"/>
  <c r="K32" i="13" s="1"/>
  <c r="G24" i="13"/>
  <c r="R23" i="13"/>
  <c r="N23" i="13"/>
  <c r="H31" i="13" s="1"/>
  <c r="K31" i="13" s="1"/>
  <c r="G23" i="13"/>
  <c r="R22" i="13"/>
  <c r="N22" i="13"/>
  <c r="H30" i="13" s="1"/>
  <c r="J30" i="13" s="1"/>
  <c r="G22" i="13"/>
  <c r="R21" i="13"/>
  <c r="N21" i="13"/>
  <c r="H29" i="13" s="1"/>
  <c r="K29" i="13" s="1"/>
  <c r="G21" i="13"/>
  <c r="N13" i="13" s="1"/>
  <c r="H21" i="13" s="1"/>
  <c r="R20" i="13"/>
  <c r="N20" i="13"/>
  <c r="H28" i="13" s="1"/>
  <c r="K28" i="13" s="1"/>
  <c r="G20" i="13"/>
  <c r="N12" i="13" s="1"/>
  <c r="H20" i="13" s="1"/>
  <c r="R19" i="13"/>
  <c r="N19" i="13"/>
  <c r="H27" i="13" s="1"/>
  <c r="K27" i="13" s="1"/>
  <c r="G19" i="13"/>
  <c r="N11" i="13" s="1"/>
  <c r="H19" i="13" s="1"/>
  <c r="R18" i="13"/>
  <c r="N18" i="13"/>
  <c r="H26" i="13" s="1"/>
  <c r="J26" i="13" s="1"/>
  <c r="G18" i="13"/>
  <c r="N10" i="13" s="1"/>
  <c r="H18" i="13" s="1"/>
  <c r="R17" i="13"/>
  <c r="N17" i="13"/>
  <c r="H25" i="13" s="1"/>
  <c r="G17" i="13"/>
  <c r="R16" i="13"/>
  <c r="N16" i="13"/>
  <c r="H24" i="13" s="1"/>
  <c r="H16" i="13"/>
  <c r="J16" i="13" s="1"/>
  <c r="G16" i="13"/>
  <c r="R15" i="13"/>
  <c r="N15" i="13"/>
  <c r="H23" i="13" s="1"/>
  <c r="G15" i="13"/>
  <c r="R14" i="13"/>
  <c r="N14" i="13"/>
  <c r="H22" i="13" s="1"/>
  <c r="G14" i="13"/>
  <c r="R13" i="13"/>
  <c r="J13" i="13"/>
  <c r="H13" i="13"/>
  <c r="K13" i="13" s="1"/>
  <c r="G13" i="13"/>
  <c r="R12" i="13"/>
  <c r="G12" i="13"/>
  <c r="A12" i="13"/>
  <c r="B12" i="13" s="1"/>
  <c r="R11" i="13"/>
  <c r="G11" i="13"/>
  <c r="B11" i="13"/>
  <c r="A11" i="13"/>
  <c r="R10" i="13"/>
  <c r="R9" i="13"/>
  <c r="N9" i="13"/>
  <c r="H17" i="13" s="1"/>
  <c r="R8" i="13"/>
  <c r="N8" i="13"/>
  <c r="R7" i="13"/>
  <c r="N7" i="13"/>
  <c r="H15" i="13" s="1"/>
  <c r="R6" i="13"/>
  <c r="N6" i="13"/>
  <c r="H14" i="13" s="1"/>
  <c r="R5" i="13"/>
  <c r="N5" i="13"/>
  <c r="R4" i="13"/>
  <c r="N4" i="13"/>
  <c r="H12" i="13" s="1"/>
  <c r="R3" i="13"/>
  <c r="R35" i="13" s="1"/>
  <c r="U4" i="13" s="1"/>
  <c r="W4" i="13" s="1"/>
  <c r="N3" i="13"/>
  <c r="G42" i="13" s="1"/>
  <c r="G43" i="13" s="1"/>
  <c r="K11" i="15" l="1"/>
  <c r="K42" i="15" s="1"/>
  <c r="J12" i="13"/>
  <c r="T16" i="13" s="1"/>
  <c r="K23" i="13"/>
  <c r="J23" i="13"/>
  <c r="K24" i="13"/>
  <c r="J24" i="13"/>
  <c r="J39" i="13"/>
  <c r="K39" i="13"/>
  <c r="K17" i="13"/>
  <c r="J17" i="13"/>
  <c r="K21" i="13"/>
  <c r="J21" i="13"/>
  <c r="J14" i="13"/>
  <c r="K14" i="13"/>
  <c r="K19" i="13"/>
  <c r="J19" i="13"/>
  <c r="K38" i="13"/>
  <c r="J38" i="13"/>
  <c r="K22" i="13"/>
  <c r="J22" i="13"/>
  <c r="K18" i="13"/>
  <c r="J18" i="13"/>
  <c r="K40" i="13"/>
  <c r="J40" i="13"/>
  <c r="K37" i="13"/>
  <c r="J37" i="13"/>
  <c r="J15" i="13"/>
  <c r="K15" i="13"/>
  <c r="K25" i="13"/>
  <c r="J25" i="13"/>
  <c r="K20" i="13"/>
  <c r="J20" i="13"/>
  <c r="K35" i="13"/>
  <c r="J35" i="13"/>
  <c r="K17" i="14"/>
  <c r="J17" i="14"/>
  <c r="H11" i="13"/>
  <c r="K16" i="13"/>
  <c r="K26" i="13"/>
  <c r="J29" i="13"/>
  <c r="K30" i="13"/>
  <c r="J33" i="13"/>
  <c r="K34" i="13"/>
  <c r="R35" i="14"/>
  <c r="U5" i="14" s="1"/>
  <c r="W5" i="14" s="1"/>
  <c r="H42" i="14"/>
  <c r="J11" i="14"/>
  <c r="K22" i="14"/>
  <c r="J22" i="14"/>
  <c r="J15" i="14"/>
  <c r="K26" i="14"/>
  <c r="J26" i="14"/>
  <c r="J19" i="14"/>
  <c r="K30" i="14"/>
  <c r="J30" i="14"/>
  <c r="K34" i="14"/>
  <c r="J34" i="14"/>
  <c r="K38" i="14"/>
  <c r="J38" i="14"/>
  <c r="J28" i="13"/>
  <c r="J32" i="13"/>
  <c r="N35" i="13"/>
  <c r="U3" i="13" s="1"/>
  <c r="W3" i="13" s="1"/>
  <c r="W6" i="13" s="1"/>
  <c r="K23" i="14"/>
  <c r="J23" i="14"/>
  <c r="J16" i="14"/>
  <c r="K27" i="14"/>
  <c r="J27" i="14"/>
  <c r="K29" i="14"/>
  <c r="J29" i="14"/>
  <c r="K33" i="14"/>
  <c r="J33" i="14"/>
  <c r="K37" i="14"/>
  <c r="J37" i="14"/>
  <c r="K41" i="14"/>
  <c r="J41" i="14"/>
  <c r="A13" i="13"/>
  <c r="B13" i="13" s="1"/>
  <c r="J27" i="13"/>
  <c r="J31" i="13"/>
  <c r="J36" i="13"/>
  <c r="K12" i="14"/>
  <c r="J13" i="14"/>
  <c r="K24" i="14"/>
  <c r="J24" i="14"/>
  <c r="K28" i="14"/>
  <c r="J28" i="14"/>
  <c r="K32" i="14"/>
  <c r="J32" i="14"/>
  <c r="K36" i="14"/>
  <c r="J36" i="14"/>
  <c r="K40" i="14"/>
  <c r="J40" i="14"/>
  <c r="U3" i="14"/>
  <c r="W3" i="14" s="1"/>
  <c r="K21" i="14"/>
  <c r="J21" i="14"/>
  <c r="K25" i="14"/>
  <c r="J25" i="14"/>
  <c r="J18" i="14"/>
  <c r="K31" i="14"/>
  <c r="J31" i="14"/>
  <c r="K35" i="14"/>
  <c r="J35" i="14"/>
  <c r="K39" i="14"/>
  <c r="J39" i="14"/>
  <c r="A12" i="14"/>
  <c r="N35" i="14"/>
  <c r="I42" i="12"/>
  <c r="R33" i="12"/>
  <c r="H41" i="12"/>
  <c r="R32" i="12"/>
  <c r="H40" i="12"/>
  <c r="R31" i="12"/>
  <c r="H39" i="12"/>
  <c r="R30" i="12"/>
  <c r="H38" i="12"/>
  <c r="R29" i="12"/>
  <c r="H37" i="12"/>
  <c r="R28" i="12"/>
  <c r="H36" i="12"/>
  <c r="R27" i="12"/>
  <c r="H35" i="12"/>
  <c r="R26" i="12"/>
  <c r="H34" i="12"/>
  <c r="R25" i="12"/>
  <c r="H33" i="12"/>
  <c r="R24" i="12"/>
  <c r="H32" i="12"/>
  <c r="R23" i="12"/>
  <c r="H31" i="12"/>
  <c r="R22" i="12"/>
  <c r="H30" i="12"/>
  <c r="R21" i="12"/>
  <c r="H29" i="12"/>
  <c r="R20" i="12"/>
  <c r="H28" i="12"/>
  <c r="H20" i="12"/>
  <c r="K20" i="12" s="1"/>
  <c r="R19" i="12"/>
  <c r="H27" i="12"/>
  <c r="J19" i="12"/>
  <c r="H19" i="12"/>
  <c r="K19" i="12" s="1"/>
  <c r="R18" i="12"/>
  <c r="H26" i="12"/>
  <c r="R17" i="12"/>
  <c r="H25" i="12"/>
  <c r="R16" i="12"/>
  <c r="H24" i="12"/>
  <c r="H16" i="12"/>
  <c r="R15" i="12"/>
  <c r="H23" i="12"/>
  <c r="R14" i="12"/>
  <c r="H22" i="12"/>
  <c r="K22" i="12" s="1"/>
  <c r="H14" i="12"/>
  <c r="K14" i="12" s="1"/>
  <c r="R13" i="12"/>
  <c r="H21" i="12"/>
  <c r="H13" i="12"/>
  <c r="R12" i="12"/>
  <c r="H12" i="12"/>
  <c r="J12" i="12" s="1"/>
  <c r="R11" i="12"/>
  <c r="N3" i="12"/>
  <c r="H11" i="12" s="1"/>
  <c r="A11" i="12"/>
  <c r="R10" i="12"/>
  <c r="H18" i="12"/>
  <c r="K18" i="12" s="1"/>
  <c r="R9" i="12"/>
  <c r="H17" i="12"/>
  <c r="R8" i="12"/>
  <c r="R7" i="12"/>
  <c r="H15" i="12"/>
  <c r="R6" i="12"/>
  <c r="R5" i="12"/>
  <c r="R4" i="12"/>
  <c r="R3" i="12"/>
  <c r="R35" i="12" s="1"/>
  <c r="U5" i="12" s="1"/>
  <c r="W5" i="12" s="1"/>
  <c r="I42" i="11"/>
  <c r="I43" i="11" s="1"/>
  <c r="J41" i="11"/>
  <c r="G41" i="11"/>
  <c r="J40" i="11"/>
  <c r="G40" i="11"/>
  <c r="J39" i="11"/>
  <c r="G39" i="11"/>
  <c r="J38" i="11"/>
  <c r="G38" i="11"/>
  <c r="J37" i="11"/>
  <c r="G37" i="11"/>
  <c r="J36" i="11"/>
  <c r="G36" i="11"/>
  <c r="J35" i="11"/>
  <c r="G35" i="11"/>
  <c r="J34" i="11"/>
  <c r="G34" i="11"/>
  <c r="R33" i="11"/>
  <c r="H41" i="11"/>
  <c r="K41" i="11" s="1"/>
  <c r="J33" i="11"/>
  <c r="G33" i="11"/>
  <c r="R32" i="11"/>
  <c r="H40" i="11"/>
  <c r="K40" i="11" s="1"/>
  <c r="J32" i="11"/>
  <c r="G32" i="11"/>
  <c r="R31" i="11"/>
  <c r="H39" i="11"/>
  <c r="K39" i="11" s="1"/>
  <c r="J31" i="11"/>
  <c r="G31" i="11"/>
  <c r="H31" i="11" s="1"/>
  <c r="K31" i="11" s="1"/>
  <c r="R30" i="11"/>
  <c r="H38" i="11"/>
  <c r="K38" i="11" s="1"/>
  <c r="J30" i="11"/>
  <c r="G30" i="11"/>
  <c r="R29" i="11"/>
  <c r="H37" i="11"/>
  <c r="K37" i="11" s="1"/>
  <c r="K29" i="11"/>
  <c r="J29" i="11"/>
  <c r="G29" i="11"/>
  <c r="R28" i="11"/>
  <c r="H36" i="11"/>
  <c r="K36" i="11" s="1"/>
  <c r="J28" i="11"/>
  <c r="G28" i="11"/>
  <c r="R27" i="11"/>
  <c r="H35" i="11"/>
  <c r="K35" i="11" s="1"/>
  <c r="J27" i="11"/>
  <c r="G27" i="11"/>
  <c r="H27" i="11" s="1"/>
  <c r="K27" i="11" s="1"/>
  <c r="R26" i="11"/>
  <c r="H34" i="11"/>
  <c r="K34" i="11" s="1"/>
  <c r="J26" i="11"/>
  <c r="G26" i="11"/>
  <c r="R25" i="11"/>
  <c r="H33" i="11"/>
  <c r="K33" i="11" s="1"/>
  <c r="J25" i="11"/>
  <c r="G25" i="11"/>
  <c r="R24" i="11"/>
  <c r="H32" i="11"/>
  <c r="K32" i="11" s="1"/>
  <c r="J24" i="11"/>
  <c r="G24" i="11"/>
  <c r="N16" i="11" s="1"/>
  <c r="R23" i="11"/>
  <c r="J23" i="11"/>
  <c r="G23" i="11"/>
  <c r="N15" i="11" s="1"/>
  <c r="R22" i="11"/>
  <c r="H30" i="11"/>
  <c r="K30" i="11" s="1"/>
  <c r="J22" i="11"/>
  <c r="G22" i="11"/>
  <c r="N14" i="11" s="1"/>
  <c r="H22" i="11" s="1"/>
  <c r="K22" i="11" s="1"/>
  <c r="R21" i="11"/>
  <c r="H29" i="11"/>
  <c r="J21" i="11"/>
  <c r="G21" i="11"/>
  <c r="N13" i="11" s="1"/>
  <c r="H21" i="11" s="1"/>
  <c r="K21" i="11" s="1"/>
  <c r="R20" i="11"/>
  <c r="H28" i="11"/>
  <c r="K28" i="11" s="1"/>
  <c r="J20" i="11"/>
  <c r="G20" i="11"/>
  <c r="N12" i="11" s="1"/>
  <c r="H20" i="11" s="1"/>
  <c r="K20" i="11" s="1"/>
  <c r="R19" i="11"/>
  <c r="J19" i="11"/>
  <c r="G19" i="11"/>
  <c r="R18" i="11"/>
  <c r="H26" i="11"/>
  <c r="K26" i="11" s="1"/>
  <c r="J18" i="11"/>
  <c r="G18" i="11"/>
  <c r="R17" i="11"/>
  <c r="H25" i="11"/>
  <c r="K25" i="11" s="1"/>
  <c r="J17" i="11"/>
  <c r="G17" i="11"/>
  <c r="N9" i="11" s="1"/>
  <c r="H17" i="11" s="1"/>
  <c r="K17" i="11" s="1"/>
  <c r="R16" i="11"/>
  <c r="H24" i="11"/>
  <c r="K24" i="11" s="1"/>
  <c r="J16" i="11"/>
  <c r="G16" i="11"/>
  <c r="R15" i="11"/>
  <c r="H23" i="11"/>
  <c r="K23" i="11" s="1"/>
  <c r="J15" i="11"/>
  <c r="G15" i="11"/>
  <c r="N7" i="11" s="1"/>
  <c r="H15" i="11" s="1"/>
  <c r="K15" i="11" s="1"/>
  <c r="R14" i="11"/>
  <c r="J14" i="11"/>
  <c r="G14" i="11"/>
  <c r="R13" i="11"/>
  <c r="J13" i="11"/>
  <c r="G13" i="11"/>
  <c r="R12" i="11"/>
  <c r="J12" i="11"/>
  <c r="G12" i="11"/>
  <c r="H12" i="11" s="1"/>
  <c r="R11" i="11"/>
  <c r="G11" i="11"/>
  <c r="N3" i="11" s="1"/>
  <c r="A11" i="11"/>
  <c r="R10" i="11"/>
  <c r="R9" i="11"/>
  <c r="R8" i="11"/>
  <c r="R7" i="11"/>
  <c r="R6" i="11"/>
  <c r="R5" i="11"/>
  <c r="R4" i="11"/>
  <c r="R3" i="11"/>
  <c r="N5" i="11" l="1"/>
  <c r="H13" i="11" s="1"/>
  <c r="K13" i="11" s="1"/>
  <c r="N8" i="11"/>
  <c r="H16" i="11" s="1"/>
  <c r="K16" i="11" s="1"/>
  <c r="N10" i="11"/>
  <c r="H18" i="11" s="1"/>
  <c r="K18" i="11" s="1"/>
  <c r="N11" i="11"/>
  <c r="H19" i="11" s="1"/>
  <c r="K19" i="11" s="1"/>
  <c r="N6" i="11"/>
  <c r="H14" i="11" s="1"/>
  <c r="K14" i="11" s="1"/>
  <c r="B11" i="12"/>
  <c r="J14" i="12"/>
  <c r="U4" i="14"/>
  <c r="W4" i="14" s="1"/>
  <c r="G42" i="14"/>
  <c r="A14" i="13"/>
  <c r="H42" i="13"/>
  <c r="J11" i="13"/>
  <c r="J42" i="13" s="1"/>
  <c r="W11" i="13" s="1"/>
  <c r="W13" i="13" s="1"/>
  <c r="J42" i="14"/>
  <c r="W10" i="14" s="1"/>
  <c r="K11" i="14"/>
  <c r="K42" i="14" s="1"/>
  <c r="K12" i="13"/>
  <c r="B12" i="14"/>
  <c r="A13" i="14"/>
  <c r="W6" i="14"/>
  <c r="K16" i="12"/>
  <c r="J16" i="12"/>
  <c r="T16" i="11"/>
  <c r="K12" i="11"/>
  <c r="H11" i="11"/>
  <c r="J11" i="11" s="1"/>
  <c r="J42" i="11" s="1"/>
  <c r="W11" i="11" s="1"/>
  <c r="U3" i="12"/>
  <c r="W3" i="12" s="1"/>
  <c r="K25" i="12"/>
  <c r="J25" i="12"/>
  <c r="J18" i="12"/>
  <c r="K29" i="12"/>
  <c r="J29" i="12"/>
  <c r="J22" i="12"/>
  <c r="K38" i="12"/>
  <c r="J38" i="12"/>
  <c r="R35" i="11"/>
  <c r="U4" i="11" s="1"/>
  <c r="W4" i="11" s="1"/>
  <c r="H42" i="12"/>
  <c r="J11" i="12"/>
  <c r="K11" i="12" s="1"/>
  <c r="J15" i="12"/>
  <c r="K15" i="12" s="1"/>
  <c r="K26" i="12"/>
  <c r="J26" i="12"/>
  <c r="K30" i="12"/>
  <c r="J30" i="12"/>
  <c r="J23" i="12"/>
  <c r="K23" i="12" s="1"/>
  <c r="K37" i="12"/>
  <c r="J37" i="12"/>
  <c r="K41" i="12"/>
  <c r="J41" i="12"/>
  <c r="B11" i="11"/>
  <c r="A12" i="11"/>
  <c r="B12" i="11" s="1"/>
  <c r="K27" i="12"/>
  <c r="J27" i="12"/>
  <c r="J20" i="12"/>
  <c r="K31" i="12"/>
  <c r="J31" i="12"/>
  <c r="K32" i="12"/>
  <c r="J32" i="12"/>
  <c r="K33" i="12"/>
  <c r="J33" i="12"/>
  <c r="K34" i="12"/>
  <c r="J34" i="12"/>
  <c r="K35" i="12"/>
  <c r="J35" i="12"/>
  <c r="K36" i="12"/>
  <c r="J36" i="12"/>
  <c r="K40" i="12"/>
  <c r="J40" i="12"/>
  <c r="K12" i="12"/>
  <c r="J13" i="12"/>
  <c r="K13" i="12" s="1"/>
  <c r="K24" i="12"/>
  <c r="J24" i="12"/>
  <c r="J17" i="12"/>
  <c r="K17" i="12" s="1"/>
  <c r="K28" i="12"/>
  <c r="J28" i="12"/>
  <c r="J21" i="12"/>
  <c r="K21" i="12" s="1"/>
  <c r="K39" i="12"/>
  <c r="J39" i="12"/>
  <c r="A12" i="12"/>
  <c r="B12" i="12" s="1"/>
  <c r="N35" i="12"/>
  <c r="G42" i="11" l="1"/>
  <c r="G43" i="11" s="1"/>
  <c r="N35" i="11"/>
  <c r="U3" i="11" s="1"/>
  <c r="W3" i="11" s="1"/>
  <c r="W6" i="11" s="1"/>
  <c r="W13" i="11" s="1"/>
  <c r="A13" i="11"/>
  <c r="B13" i="11" s="1"/>
  <c r="A13" i="12"/>
  <c r="B14" i="13"/>
  <c r="A15" i="13"/>
  <c r="K11" i="13"/>
  <c r="K42" i="13" s="1"/>
  <c r="I43" i="14"/>
  <c r="G43" i="14"/>
  <c r="H43" i="14" s="1"/>
  <c r="B13" i="14"/>
  <c r="A14" i="14"/>
  <c r="W12" i="14"/>
  <c r="U4" i="12"/>
  <c r="W4" i="12" s="1"/>
  <c r="W6" i="12" s="1"/>
  <c r="G42" i="12"/>
  <c r="K42" i="12"/>
  <c r="H42" i="11"/>
  <c r="K11" i="11"/>
  <c r="K42" i="11" s="1"/>
  <c r="J42" i="12"/>
  <c r="W10" i="12" s="1"/>
  <c r="A14" i="11" l="1"/>
  <c r="B14" i="11" s="1"/>
  <c r="B13" i="12"/>
  <c r="A14" i="12"/>
  <c r="B14" i="14"/>
  <c r="A15" i="14"/>
  <c r="B15" i="13"/>
  <c r="A16" i="13"/>
  <c r="I43" i="12"/>
  <c r="G43" i="12"/>
  <c r="H43" i="12" s="1"/>
  <c r="W12" i="12"/>
  <c r="A15" i="11" l="1"/>
  <c r="B15" i="11" s="1"/>
  <c r="B14" i="12"/>
  <c r="A15" i="12"/>
  <c r="A16" i="11"/>
  <c r="B16" i="13"/>
  <c r="A17" i="13"/>
  <c r="B15" i="14"/>
  <c r="A16" i="14"/>
  <c r="B15" i="12" l="1"/>
  <c r="A16" i="12"/>
  <c r="B16" i="11"/>
  <c r="A17" i="11"/>
  <c r="B16" i="14"/>
  <c r="A17" i="14"/>
  <c r="B17" i="13"/>
  <c r="A18" i="13"/>
  <c r="B16" i="12" l="1"/>
  <c r="A17" i="12"/>
  <c r="B17" i="11"/>
  <c r="A18" i="11"/>
  <c r="B18" i="13"/>
  <c r="A19" i="13"/>
  <c r="B17" i="14"/>
  <c r="A18" i="14"/>
  <c r="B17" i="12" l="1"/>
  <c r="A18" i="12"/>
  <c r="B18" i="11"/>
  <c r="A19" i="11"/>
  <c r="B18" i="14"/>
  <c r="A19" i="14"/>
  <c r="B19" i="13"/>
  <c r="A20" i="13"/>
  <c r="B18" i="12" l="1"/>
  <c r="A19" i="12"/>
  <c r="B19" i="11"/>
  <c r="A20" i="11"/>
  <c r="B20" i="13"/>
  <c r="A21" i="13"/>
  <c r="B19" i="14"/>
  <c r="A20" i="14"/>
  <c r="B19" i="12" l="1"/>
  <c r="A20" i="12"/>
  <c r="B20" i="11"/>
  <c r="A21" i="11"/>
  <c r="B20" i="14"/>
  <c r="A21" i="14"/>
  <c r="B21" i="13"/>
  <c r="A22" i="13"/>
  <c r="B20" i="12" l="1"/>
  <c r="A21" i="12"/>
  <c r="B21" i="11"/>
  <c r="A22" i="11"/>
  <c r="B22" i="13"/>
  <c r="A23" i="13"/>
  <c r="B21" i="14"/>
  <c r="A22" i="14"/>
  <c r="B21" i="12" l="1"/>
  <c r="A22" i="12"/>
  <c r="B22" i="11"/>
  <c r="A23" i="11"/>
  <c r="B22" i="14"/>
  <c r="A23" i="14"/>
  <c r="B23" i="13"/>
  <c r="A24" i="13"/>
  <c r="B22" i="12" l="1"/>
  <c r="A23" i="12"/>
  <c r="B23" i="11"/>
  <c r="A24" i="11"/>
  <c r="B23" i="14"/>
  <c r="A24" i="14"/>
  <c r="B24" i="13"/>
  <c r="A25" i="13"/>
  <c r="B23" i="12" l="1"/>
  <c r="A24" i="12"/>
  <c r="B24" i="11"/>
  <c r="A25" i="11"/>
  <c r="B25" i="13"/>
  <c r="A26" i="13"/>
  <c r="B24" i="14"/>
  <c r="A25" i="14"/>
  <c r="B24" i="12" l="1"/>
  <c r="A25" i="12"/>
  <c r="B25" i="11"/>
  <c r="A26" i="11"/>
  <c r="B25" i="14"/>
  <c r="A26" i="14"/>
  <c r="B26" i="13"/>
  <c r="A27" i="13"/>
  <c r="B25" i="12" l="1"/>
  <c r="A26" i="12"/>
  <c r="B26" i="11"/>
  <c r="A27" i="11"/>
  <c r="B27" i="13"/>
  <c r="A28" i="13"/>
  <c r="B26" i="14"/>
  <c r="A27" i="14"/>
  <c r="B26" i="12" l="1"/>
  <c r="A27" i="12"/>
  <c r="B27" i="11"/>
  <c r="A28" i="11"/>
  <c r="B27" i="14"/>
  <c r="A28" i="14"/>
  <c r="B28" i="13"/>
  <c r="A29" i="13"/>
  <c r="B27" i="12" l="1"/>
  <c r="A28" i="12"/>
  <c r="B28" i="11"/>
  <c r="A29" i="11"/>
  <c r="B29" i="13"/>
  <c r="A30" i="13"/>
  <c r="B28" i="14"/>
  <c r="A29" i="14"/>
  <c r="B28" i="12" l="1"/>
  <c r="A29" i="12"/>
  <c r="B29" i="11"/>
  <c r="A30" i="11"/>
  <c r="B30" i="13"/>
  <c r="A31" i="13"/>
  <c r="B29" i="14"/>
  <c r="A30" i="14"/>
  <c r="B29" i="12" l="1"/>
  <c r="A30" i="12"/>
  <c r="B30" i="11"/>
  <c r="A31" i="11"/>
  <c r="B30" i="14"/>
  <c r="A31" i="14"/>
  <c r="B31" i="13"/>
  <c r="A32" i="13"/>
  <c r="B30" i="12" l="1"/>
  <c r="A31" i="12"/>
  <c r="B31" i="11"/>
  <c r="A32" i="11"/>
  <c r="B32" i="13"/>
  <c r="A33" i="13"/>
  <c r="B31" i="14"/>
  <c r="A32" i="14"/>
  <c r="B31" i="12" l="1"/>
  <c r="A32" i="12"/>
  <c r="B32" i="11"/>
  <c r="A33" i="11"/>
  <c r="B32" i="14"/>
  <c r="A33" i="14"/>
  <c r="B33" i="13"/>
  <c r="A34" i="13"/>
  <c r="B32" i="12" l="1"/>
  <c r="A33" i="12"/>
  <c r="B33" i="11"/>
  <c r="A34" i="11"/>
  <c r="B33" i="14"/>
  <c r="A34" i="14"/>
  <c r="B34" i="13"/>
  <c r="A35" i="13"/>
  <c r="B33" i="12" l="1"/>
  <c r="A34" i="12"/>
  <c r="B34" i="11"/>
  <c r="A35" i="11"/>
  <c r="B35" i="13"/>
  <c r="A36" i="13"/>
  <c r="B34" i="14"/>
  <c r="A35" i="14"/>
  <c r="B34" i="12" l="1"/>
  <c r="A35" i="12"/>
  <c r="B35" i="11"/>
  <c r="A36" i="11"/>
  <c r="B35" i="14"/>
  <c r="A36" i="14"/>
  <c r="B36" i="13"/>
  <c r="A37" i="13"/>
  <c r="B35" i="12" l="1"/>
  <c r="A36" i="12"/>
  <c r="B36" i="11"/>
  <c r="A37" i="11"/>
  <c r="B36" i="14"/>
  <c r="A37" i="14"/>
  <c r="B37" i="13"/>
  <c r="A38" i="13"/>
  <c r="B36" i="12" l="1"/>
  <c r="A37" i="12"/>
  <c r="B37" i="11"/>
  <c r="A38" i="11"/>
  <c r="B38" i="13"/>
  <c r="A39" i="13"/>
  <c r="B37" i="14"/>
  <c r="A38" i="14"/>
  <c r="B37" i="12" l="1"/>
  <c r="A38" i="12"/>
  <c r="B38" i="11"/>
  <c r="A39" i="11"/>
  <c r="B38" i="14"/>
  <c r="A39" i="14"/>
  <c r="B39" i="13"/>
  <c r="A40" i="13"/>
  <c r="B40" i="13" s="1"/>
  <c r="B38" i="12" l="1"/>
  <c r="A39" i="12"/>
  <c r="B39" i="11"/>
  <c r="A40" i="11"/>
  <c r="B40" i="11" s="1"/>
  <c r="B39" i="14"/>
  <c r="A40" i="14"/>
  <c r="B40" i="14" s="1"/>
  <c r="A41" i="13"/>
  <c r="B41" i="13" s="1"/>
  <c r="B39" i="12" l="1"/>
  <c r="A41" i="12"/>
  <c r="B41" i="12" s="1"/>
  <c r="A40" i="12"/>
  <c r="B40" i="12" s="1"/>
  <c r="A41" i="11"/>
  <c r="B41" i="11" s="1"/>
  <c r="A41" i="14"/>
  <c r="B41" i="14" s="1"/>
</calcChain>
</file>

<file path=xl/comments1.xml><?xml version="1.0" encoding="utf-8"?>
<comments xmlns="http://schemas.openxmlformats.org/spreadsheetml/2006/main">
  <authors>
    <author>よしおか　ともひさ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30分単位で20分以上で30分と計算する
</t>
        </r>
      </text>
    </comment>
    <comment ref="G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「有」または「無」を選択してください</t>
        </r>
      </text>
    </comment>
    <comment ref="I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介護加算対象者であって、加算を算定する場合は「1000」を入力してください。</t>
        </r>
      </text>
    </comment>
    <comment ref="J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利用者負担金＝(補助基本金①+介護加算額②)×0.1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補助金額=補助基本額①+介護加算額②-利用者負担額③</t>
        </r>
      </text>
    </comment>
  </commentList>
</comments>
</file>

<file path=xl/comments2.xml><?xml version="1.0" encoding="utf-8"?>
<comments xmlns="http://schemas.openxmlformats.org/spreadsheetml/2006/main">
  <authors>
    <author>よしおか　ともひさ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30分単位で20分以上で30分と計算する
</t>
        </r>
      </text>
    </comment>
    <comment ref="G4" authorId="0" shapeId="0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10桁で入力してください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「有」または「無」を選択してください</t>
        </r>
      </text>
    </comment>
    <comment ref="I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介護加算対象者であって、加算を算定する場合は「1000」を入力してください。</t>
        </r>
      </text>
    </comment>
    <comment ref="J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利用者負担金＝(補助基本金①+介護加算額②)×0.1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補助金額=補助基本額①+介護加算額②-利用者負担額③</t>
        </r>
      </text>
    </comment>
  </commentList>
</comments>
</file>

<file path=xl/comments3.xml><?xml version="1.0" encoding="utf-8"?>
<comments xmlns="http://schemas.openxmlformats.org/spreadsheetml/2006/main">
  <authors>
    <author>よしおか　ともひさ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30分単位で20分以上で30分と計算する
</t>
        </r>
      </text>
    </comment>
    <comment ref="G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「有」または「無」を選択してください</t>
        </r>
      </text>
    </comment>
    <comment ref="I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介護加算対象者であって、加算を算定する場合は「1000」を入力してください。</t>
        </r>
      </text>
    </comment>
    <comment ref="J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利用者負担金＝(補助基本金①+介護加算額②)×0.1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補助金額=補助基本額①+介護加算額②-利用者負担額③</t>
        </r>
      </text>
    </comment>
  </commentList>
</comments>
</file>

<file path=xl/comments4.xml><?xml version="1.0" encoding="utf-8"?>
<comments xmlns="http://schemas.openxmlformats.org/spreadsheetml/2006/main">
  <authors>
    <author>よしおか　ともひさ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30分単位で20分以上で30分と計算する
</t>
        </r>
      </text>
    </comment>
    <comment ref="G4" authorId="0" shapeId="0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10桁で入力してください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「有」または「無」を選択してください</t>
        </r>
      </text>
    </comment>
    <comment ref="I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介護加算対象者であって、加算を算定する場合は「1000」を入力してください。</t>
        </r>
      </text>
    </comment>
    <comment ref="J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利用者負担金＝(補助基本金①+介護加算額②)×0.1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補助金額=補助基本額①+介護加算額②-利用者負担額③</t>
        </r>
      </text>
    </comment>
  </commentList>
</comments>
</file>

<file path=xl/comments5.xml><?xml version="1.0" encoding="utf-8"?>
<comments xmlns="http://schemas.openxmlformats.org/spreadsheetml/2006/main">
  <authors>
    <author>よしおか　ともひさ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30分単位で20分以上で30分と計算する</t>
        </r>
      </text>
    </comment>
    <comment ref="G6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「タイムケア」または「レスパイト」を選択してください</t>
        </r>
      </text>
    </comment>
    <comment ref="G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「有」または「無」を選択してください</t>
        </r>
      </text>
    </comment>
    <comment ref="G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利用時間が1時間未満の場合は対象外になります。
1時間未満の場合、セルが空白になります。</t>
        </r>
      </text>
    </comment>
    <comment ref="I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片道　500円
往復1,000円</t>
        </r>
      </text>
    </comment>
    <comment ref="J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利用者負担金＝(補助基本金①+送迎②)×0.1</t>
        </r>
      </text>
    </comment>
    <comment ref="K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補助金額=補助基本額①+介護加算額②-利用者負担額③</t>
        </r>
      </text>
    </comment>
  </commentList>
</comments>
</file>

<file path=xl/comments6.xml><?xml version="1.0" encoding="utf-8"?>
<comments xmlns="http://schemas.openxmlformats.org/spreadsheetml/2006/main">
  <authors>
    <author>よしおか　ともひさ</author>
  </authors>
  <commentLis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30分単位で20分以上で30分と計算する</t>
        </r>
      </text>
    </comment>
    <comment ref="G6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「タイムケア」または「レスパイト」を選択してください</t>
        </r>
      </text>
    </comment>
    <comment ref="G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「有」または「無」を選択してください</t>
        </r>
      </text>
    </comment>
    <comment ref="G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利用時間が1時間未満の場合は対象外になります。
1時間未満の場合、セルが空白になります。</t>
        </r>
      </text>
    </comment>
    <comment ref="I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片道　500円
往復1,000円</t>
        </r>
      </text>
    </comment>
    <comment ref="J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利用者負担金＝(補助基本金①+送迎②)×0.1</t>
        </r>
      </text>
    </comment>
    <comment ref="K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補助金額=補助基本額①+介護加算額②-利用者負担額③</t>
        </r>
      </text>
    </comment>
  </commentList>
</comments>
</file>

<file path=xl/sharedStrings.xml><?xml version="1.0" encoding="utf-8"?>
<sst xmlns="http://schemas.openxmlformats.org/spreadsheetml/2006/main" count="829" uniqueCount="168">
  <si>
    <t>様式第9号(第16条関係)</t>
    <phoneticPr fontId="4"/>
  </si>
  <si>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　　年　　月分</t>
    </r>
    <rPh sb="4" eb="5">
      <t>ネン</t>
    </rPh>
    <rPh sb="7" eb="8">
      <t>ツキ</t>
    </rPh>
    <rPh sb="8" eb="9">
      <t>ブン</t>
    </rPh>
    <phoneticPr fontId="4"/>
  </si>
  <si>
    <t>岡山市地域活動支援センターⅠ型利用実績記録票</t>
    <rPh sb="0" eb="3">
      <t>オカヤマシ</t>
    </rPh>
    <rPh sb="3" eb="5">
      <t>チイキ</t>
    </rPh>
    <rPh sb="5" eb="7">
      <t>カツドウ</t>
    </rPh>
    <rPh sb="7" eb="9">
      <t>シエン</t>
    </rPh>
    <rPh sb="14" eb="15">
      <t>カタ</t>
    </rPh>
    <rPh sb="15" eb="17">
      <t>リヨウ</t>
    </rPh>
    <rPh sb="17" eb="19">
      <t>ジッセキ</t>
    </rPh>
    <rPh sb="19" eb="21">
      <t>キロク</t>
    </rPh>
    <rPh sb="21" eb="22">
      <t>ヒョウ</t>
    </rPh>
    <phoneticPr fontId="4"/>
  </si>
  <si>
    <t>受給者証番号</t>
    <rPh sb="0" eb="6">
      <t>ジュキュウシャショウバンゴウ</t>
    </rPh>
    <phoneticPr fontId="4"/>
  </si>
  <si>
    <t>事業所番号</t>
    <rPh sb="0" eb="3">
      <t>ジギョウショ</t>
    </rPh>
    <rPh sb="3" eb="5">
      <t>バンゴウ</t>
    </rPh>
    <phoneticPr fontId="4"/>
  </si>
  <si>
    <t>申請者氏名</t>
    <rPh sb="0" eb="3">
      <t>シンセイシャ</t>
    </rPh>
    <rPh sb="3" eb="5">
      <t>シメイ</t>
    </rPh>
    <phoneticPr fontId="4"/>
  </si>
  <si>
    <t>事業所名</t>
    <rPh sb="0" eb="3">
      <t>ジギョウショ</t>
    </rPh>
    <rPh sb="3" eb="4">
      <t>メイ</t>
    </rPh>
    <phoneticPr fontId="4"/>
  </si>
  <si>
    <r>
      <t>契 約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量</t>
    </r>
    <rPh sb="0" eb="1">
      <t>チギリ</t>
    </rPh>
    <rPh sb="2" eb="3">
      <t>ヤク</t>
    </rPh>
    <rPh sb="4" eb="5">
      <t>リョウ</t>
    </rPh>
    <phoneticPr fontId="4"/>
  </si>
  <si>
    <t>障害程度区分</t>
    <rPh sb="0" eb="2">
      <t>ショウガイ</t>
    </rPh>
    <rPh sb="2" eb="4">
      <t>テイド</t>
    </rPh>
    <rPh sb="4" eb="6">
      <t>クブン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</si>
  <si>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</si>
  <si>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</si>
  <si>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開始</t>
    <rPh sb="0" eb="2">
      <t>カイシ</t>
    </rPh>
    <phoneticPr fontId="4"/>
  </si>
  <si>
    <t>終了</t>
    <rPh sb="0" eb="2">
      <t>シュウリョウ</t>
    </rPh>
    <phoneticPr fontId="4"/>
  </si>
  <si>
    <t>利用</t>
    <rPh sb="0" eb="2">
      <t>リヨウ</t>
    </rPh>
    <phoneticPr fontId="4"/>
  </si>
  <si>
    <t>補助基本金①</t>
    <rPh sb="0" eb="2">
      <t>ホジョ</t>
    </rPh>
    <rPh sb="2" eb="4">
      <t>キホン</t>
    </rPh>
    <rPh sb="4" eb="5">
      <t>キン</t>
    </rPh>
    <phoneticPr fontId="4"/>
  </si>
  <si>
    <t>入浴②</t>
    <rPh sb="0" eb="2">
      <t>ニュウヨク</t>
    </rPh>
    <phoneticPr fontId="4"/>
  </si>
  <si>
    <t>送迎③</t>
    <rPh sb="0" eb="2">
      <t>ソウゲイ</t>
    </rPh>
    <phoneticPr fontId="4"/>
  </si>
  <si>
    <t>補助金計</t>
    <rPh sb="0" eb="3">
      <t>ホジョキン</t>
    </rPh>
    <rPh sb="3" eb="4">
      <t>ケイ</t>
    </rPh>
    <phoneticPr fontId="4"/>
  </si>
  <si>
    <t>時刻</t>
    <rPh sb="0" eb="2">
      <t>ジコク</t>
    </rPh>
    <phoneticPr fontId="4"/>
  </si>
  <si>
    <t>時間</t>
    <rPh sb="0" eb="2">
      <t>ジカン</t>
    </rPh>
    <phoneticPr fontId="4"/>
  </si>
  <si>
    <t>①+②＋③</t>
    <phoneticPr fontId="4"/>
  </si>
  <si>
    <t>:</t>
    <phoneticPr fontId="4"/>
  </si>
  <si>
    <t>合計</t>
  </si>
  <si>
    <t>上記のとおり利用しました。</t>
    <rPh sb="0" eb="2">
      <t>ジョウキ</t>
    </rPh>
    <rPh sb="6" eb="8">
      <t>リヨウ</t>
    </rPh>
    <phoneticPr fontId="4"/>
  </si>
  <si>
    <t>枚目</t>
    <rPh sb="0" eb="2">
      <t>マイメ</t>
    </rPh>
    <phoneticPr fontId="4"/>
  </si>
  <si>
    <r>
      <t xml:space="preserve"> </t>
    </r>
    <r>
      <rPr>
        <sz val="10"/>
        <rFont val="ＭＳ 明朝"/>
        <family val="1"/>
        <charset val="128"/>
      </rPr>
      <t xml:space="preserve"> 　</t>
    </r>
    <r>
      <rPr>
        <sz val="10"/>
        <rFont val="ＭＳ 明朝"/>
        <family val="1"/>
        <charset val="128"/>
      </rPr>
      <t>　　年　　月　　日</t>
    </r>
    <rPh sb="5" eb="6">
      <t>ネン</t>
    </rPh>
    <rPh sb="8" eb="9">
      <t>ツキ</t>
    </rPh>
    <rPh sb="11" eb="12">
      <t>ニチ</t>
    </rPh>
    <phoneticPr fontId="4"/>
  </si>
  <si>
    <t>枚中</t>
    <rPh sb="0" eb="1">
      <t>マイ</t>
    </rPh>
    <rPh sb="1" eb="2">
      <t>ナカ</t>
    </rPh>
    <phoneticPr fontId="4"/>
  </si>
  <si>
    <t>（署名又は記名押印）</t>
    <phoneticPr fontId="4"/>
  </si>
  <si>
    <t>様式第10号(第16条関係)</t>
    <phoneticPr fontId="4"/>
  </si>
  <si>
    <t>　　　　年　　月分</t>
    <rPh sb="4" eb="5">
      <t>ネン</t>
    </rPh>
    <rPh sb="7" eb="8">
      <t>ツキ</t>
    </rPh>
    <rPh sb="8" eb="9">
      <t>ブン</t>
    </rPh>
    <phoneticPr fontId="4"/>
  </si>
  <si>
    <t>岡山市地域活動支援センターⅡ型利用実績記録票</t>
    <rPh sb="0" eb="3">
      <t>オカヤマシ</t>
    </rPh>
    <rPh sb="3" eb="5">
      <t>チイキ</t>
    </rPh>
    <rPh sb="5" eb="7">
      <t>カツドウ</t>
    </rPh>
    <rPh sb="7" eb="9">
      <t>シエン</t>
    </rPh>
    <rPh sb="14" eb="15">
      <t>カタ</t>
    </rPh>
    <rPh sb="15" eb="17">
      <t>リヨウ</t>
    </rPh>
    <rPh sb="17" eb="19">
      <t>ジッセキ</t>
    </rPh>
    <rPh sb="19" eb="21">
      <t>キロク</t>
    </rPh>
    <rPh sb="21" eb="22">
      <t>ヒョウ</t>
    </rPh>
    <phoneticPr fontId="4"/>
  </si>
  <si>
    <t>　　　　年　　月　　日</t>
    <rPh sb="4" eb="5">
      <t>ネン</t>
    </rPh>
    <rPh sb="7" eb="8">
      <t>ツキ</t>
    </rPh>
    <rPh sb="10" eb="11">
      <t>ニチ</t>
    </rPh>
    <phoneticPr fontId="4"/>
  </si>
  <si>
    <t>様式第11号(第16条関係)</t>
    <phoneticPr fontId="4"/>
  </si>
  <si>
    <t>　　岡山市地域活動支援センターⅢ型及び小規模作業所利用実績記録票</t>
    <rPh sb="2" eb="5">
      <t>オカヤマシ</t>
    </rPh>
    <rPh sb="5" eb="7">
      <t>チイキ</t>
    </rPh>
    <rPh sb="7" eb="9">
      <t>カツドウ</t>
    </rPh>
    <rPh sb="9" eb="11">
      <t>シエン</t>
    </rPh>
    <rPh sb="16" eb="17">
      <t>カタ</t>
    </rPh>
    <rPh sb="17" eb="18">
      <t>オヨ</t>
    </rPh>
    <rPh sb="19" eb="22">
      <t>ショウキボ</t>
    </rPh>
    <rPh sb="22" eb="25">
      <t>サギョウショ</t>
    </rPh>
    <rPh sb="25" eb="27">
      <t>リヨウ</t>
    </rPh>
    <rPh sb="27" eb="29">
      <t>ジッセキ</t>
    </rPh>
    <rPh sb="29" eb="31">
      <t>キロク</t>
    </rPh>
    <rPh sb="31" eb="32">
      <t>ヒョウ</t>
    </rPh>
    <phoneticPr fontId="4"/>
  </si>
  <si>
    <t>日付</t>
  </si>
  <si>
    <t>曜日</t>
  </si>
  <si>
    <t>事業補助金積算内訳</t>
    <rPh sb="0" eb="2">
      <t>ジギョウ</t>
    </rPh>
    <rPh sb="2" eb="5">
      <t>ホジョキン</t>
    </rPh>
    <rPh sb="5" eb="7">
      <t>セキサン</t>
    </rPh>
    <rPh sb="7" eb="9">
      <t>ウチワケ</t>
    </rPh>
    <phoneticPr fontId="4"/>
  </si>
  <si>
    <t>通所奨励金</t>
    <rPh sb="0" eb="2">
      <t>ツウショ</t>
    </rPh>
    <rPh sb="2" eb="4">
      <t>ショウレイ</t>
    </rPh>
    <rPh sb="4" eb="5">
      <t>キン</t>
    </rPh>
    <phoneticPr fontId="4"/>
  </si>
  <si>
    <t>補助金①</t>
    <rPh sb="0" eb="3">
      <t>ホジョキン</t>
    </rPh>
    <phoneticPr fontId="4"/>
  </si>
  <si>
    <t xml:space="preserve"> 作業奨励</t>
    <rPh sb="1" eb="3">
      <t>サギョウ</t>
    </rPh>
    <rPh sb="3" eb="5">
      <t>ショウレイ</t>
    </rPh>
    <phoneticPr fontId="4"/>
  </si>
  <si>
    <t>交通費（割引後の金額）</t>
    <rPh sb="0" eb="3">
      <t>コウツウヒ</t>
    </rPh>
    <rPh sb="4" eb="6">
      <t>ワリビキ</t>
    </rPh>
    <rPh sb="6" eb="7">
      <t>ゴ</t>
    </rPh>
    <rPh sb="8" eb="10">
      <t>キンガク</t>
    </rPh>
    <phoneticPr fontId="4"/>
  </si>
  <si>
    <t>通　　所</t>
    <rPh sb="0" eb="1">
      <t>ツウ</t>
    </rPh>
    <rPh sb="3" eb="4">
      <t>ショ</t>
    </rPh>
    <phoneticPr fontId="4"/>
  </si>
  <si>
    <t xml:space="preserve"> 金②</t>
    <rPh sb="1" eb="2">
      <t>キン</t>
    </rPh>
    <phoneticPr fontId="4"/>
  </si>
  <si>
    <t>行き</t>
    <rPh sb="0" eb="1">
      <t>イ</t>
    </rPh>
    <phoneticPr fontId="4"/>
  </si>
  <si>
    <t>片道料金</t>
    <rPh sb="0" eb="2">
      <t>カタミチ</t>
    </rPh>
    <rPh sb="2" eb="4">
      <t>リョウキン</t>
    </rPh>
    <phoneticPr fontId="4"/>
  </si>
  <si>
    <t>帰り</t>
    <rPh sb="0" eb="1">
      <t>カエ</t>
    </rPh>
    <phoneticPr fontId="4"/>
  </si>
  <si>
    <t>奨励金③</t>
    <rPh sb="0" eb="2">
      <t>ショウレイ</t>
    </rPh>
    <rPh sb="2" eb="3">
      <t>キン</t>
    </rPh>
    <phoneticPr fontId="4"/>
  </si>
  <si>
    <t>①+②+③</t>
    <phoneticPr fontId="4"/>
  </si>
  <si>
    <t>回</t>
    <rPh sb="0" eb="1">
      <t>カイ</t>
    </rPh>
    <phoneticPr fontId="4"/>
  </si>
  <si>
    <t>上記のとおり利用（受領）しました。</t>
    <rPh sb="0" eb="2">
      <t>ジョウキ</t>
    </rPh>
    <rPh sb="6" eb="8">
      <t>リヨウ</t>
    </rPh>
    <rPh sb="9" eb="11">
      <t>ジュリョウ</t>
    </rPh>
    <phoneticPr fontId="4"/>
  </si>
  <si>
    <t>枚目</t>
    <rPh sb="0" eb="1">
      <t>マイ</t>
    </rPh>
    <rPh sb="1" eb="2">
      <t>メ</t>
    </rPh>
    <phoneticPr fontId="4"/>
  </si>
  <si>
    <t>（署名又は記名押印）</t>
    <rPh sb="1" eb="3">
      <t>ショメイ</t>
    </rPh>
    <rPh sb="3" eb="4">
      <t>マタ</t>
    </rPh>
    <rPh sb="5" eb="7">
      <t>キメイ</t>
    </rPh>
    <rPh sb="7" eb="9">
      <t>オウイン</t>
    </rPh>
    <phoneticPr fontId="4"/>
  </si>
  <si>
    <t>様式第６号（第１２条関係）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</si>
  <si>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マスタ</t>
    <phoneticPr fontId="4"/>
  </si>
  <si>
    <t>福祉総合システム</t>
    <rPh sb="0" eb="2">
      <t>フクシ</t>
    </rPh>
    <rPh sb="2" eb="4">
      <t>ソウゴウ</t>
    </rPh>
    <phoneticPr fontId="4"/>
  </si>
  <si>
    <t>年</t>
    <rPh sb="0" eb="1">
      <t>ネン</t>
    </rPh>
    <phoneticPr fontId="4"/>
  </si>
  <si>
    <t>月分</t>
    <phoneticPr fontId="4"/>
  </si>
  <si>
    <t>利用時間</t>
    <rPh sb="0" eb="2">
      <t>リヨウ</t>
    </rPh>
    <rPh sb="2" eb="4">
      <t>ジカン</t>
    </rPh>
    <phoneticPr fontId="4"/>
  </si>
  <si>
    <t>西暦</t>
    <rPh sb="0" eb="2">
      <t>セイレキ</t>
    </rPh>
    <phoneticPr fontId="4"/>
  </si>
  <si>
    <t>月</t>
    <rPh sb="0" eb="1">
      <t>ツキ</t>
    </rPh>
    <phoneticPr fontId="4"/>
  </si>
  <si>
    <t>介護加算額</t>
    <rPh sb="0" eb="2">
      <t>カイゴ</t>
    </rPh>
    <rPh sb="2" eb="4">
      <t>カサン</t>
    </rPh>
    <rPh sb="4" eb="5">
      <t>ガク</t>
    </rPh>
    <phoneticPr fontId="4"/>
  </si>
  <si>
    <t>サービスコード</t>
    <phoneticPr fontId="4"/>
  </si>
  <si>
    <t>回数</t>
    <rPh sb="0" eb="2">
      <t>カイスウ</t>
    </rPh>
    <phoneticPr fontId="4"/>
  </si>
  <si>
    <t>単位数</t>
    <rPh sb="0" eb="3">
      <t>タンイスウ</t>
    </rPh>
    <phoneticPr fontId="4"/>
  </si>
  <si>
    <t>サービス単位数</t>
    <rPh sb="4" eb="7">
      <t>タンイスウ</t>
    </rPh>
    <phoneticPr fontId="4"/>
  </si>
  <si>
    <t>岡山市移動支援利用実績記録票</t>
    <phoneticPr fontId="4"/>
  </si>
  <si>
    <t>011111</t>
    <phoneticPr fontId="4"/>
  </si>
  <si>
    <t>011112</t>
    <phoneticPr fontId="4"/>
  </si>
  <si>
    <t>←利用者によって介護加算額あるなしがある</t>
    <rPh sb="1" eb="4">
      <t>リヨウシャ</t>
    </rPh>
    <rPh sb="8" eb="10">
      <t>カイゴ</t>
    </rPh>
    <rPh sb="10" eb="12">
      <t>カサン</t>
    </rPh>
    <rPh sb="12" eb="13">
      <t>ガク</t>
    </rPh>
    <phoneticPr fontId="4"/>
  </si>
  <si>
    <t>児童氏名</t>
    <rPh sb="0" eb="2">
      <t>ジドウ</t>
    </rPh>
    <rPh sb="2" eb="4">
      <t>シメイ</t>
    </rPh>
    <phoneticPr fontId="4"/>
  </si>
  <si>
    <t>契約量</t>
    <rPh sb="0" eb="2">
      <t>ケイヤク</t>
    </rPh>
    <rPh sb="2" eb="3">
      <t>リョウ</t>
    </rPh>
    <phoneticPr fontId="4"/>
  </si>
  <si>
    <t>合計</t>
    <rPh sb="0" eb="2">
      <t>ゴウケイ</t>
    </rPh>
    <phoneticPr fontId="4"/>
  </si>
  <si>
    <t>←利用者によって利用者負担あるなしになる
　</t>
    <rPh sb="1" eb="4">
      <t>リヨウシャ</t>
    </rPh>
    <rPh sb="8" eb="11">
      <t>リヨウシャ</t>
    </rPh>
    <rPh sb="11" eb="13">
      <t>フタン</t>
    </rPh>
    <phoneticPr fontId="4"/>
  </si>
  <si>
    <t>利用者負担</t>
    <rPh sb="0" eb="3">
      <t>リヨウシャ</t>
    </rPh>
    <rPh sb="3" eb="5">
      <t>フタン</t>
    </rPh>
    <phoneticPr fontId="4"/>
  </si>
  <si>
    <t>　利用者負担額ありを除いた金額</t>
    <phoneticPr fontId="4"/>
  </si>
  <si>
    <t>開始
時刻</t>
    <rPh sb="0" eb="2">
      <t>カイシ</t>
    </rPh>
    <rPh sb="3" eb="5">
      <t>ジコク</t>
    </rPh>
    <phoneticPr fontId="4"/>
  </si>
  <si>
    <t>終了
時刻</t>
    <rPh sb="0" eb="2">
      <t>シュウリョウ</t>
    </rPh>
    <rPh sb="3" eb="5">
      <t>ジコク</t>
    </rPh>
    <phoneticPr fontId="4"/>
  </si>
  <si>
    <t>利用
時間</t>
    <rPh sb="0" eb="2">
      <t>リヨウ</t>
    </rPh>
    <rPh sb="3" eb="5">
      <t>ジカン</t>
    </rPh>
    <phoneticPr fontId="4"/>
  </si>
  <si>
    <t>補助基本額①</t>
    <rPh sb="0" eb="2">
      <t>ホジョ</t>
    </rPh>
    <rPh sb="2" eb="4">
      <t>キホン</t>
    </rPh>
    <rPh sb="4" eb="5">
      <t>ガク</t>
    </rPh>
    <phoneticPr fontId="4"/>
  </si>
  <si>
    <t>介護加算額②</t>
    <rPh sb="0" eb="2">
      <t>カイゴ</t>
    </rPh>
    <rPh sb="2" eb="4">
      <t>カサン</t>
    </rPh>
    <rPh sb="4" eb="5">
      <t>ガク</t>
    </rPh>
    <phoneticPr fontId="4"/>
  </si>
  <si>
    <t>利用者
負担額③</t>
    <rPh sb="0" eb="3">
      <t>リヨウシャ</t>
    </rPh>
    <rPh sb="4" eb="6">
      <t>フタン</t>
    </rPh>
    <rPh sb="6" eb="7">
      <t>ガク</t>
    </rPh>
    <phoneticPr fontId="4"/>
  </si>
  <si>
    <t>補助金額</t>
    <rPh sb="0" eb="2">
      <t>ホジョ</t>
    </rPh>
    <rPh sb="2" eb="4">
      <t>キンガク</t>
    </rPh>
    <phoneticPr fontId="4"/>
  </si>
  <si>
    <t>(①＋②)－③</t>
    <phoneticPr fontId="4"/>
  </si>
  <si>
    <t>利用者負担額</t>
    <rPh sb="0" eb="3">
      <t>リヨウシャ</t>
    </rPh>
    <rPh sb="3" eb="5">
      <t>フタン</t>
    </rPh>
    <rPh sb="5" eb="6">
      <t>ガク</t>
    </rPh>
    <phoneticPr fontId="4"/>
  </si>
  <si>
    <t>請求額</t>
    <rPh sb="0" eb="2">
      <t>セイキュウ</t>
    </rPh>
    <rPh sb="2" eb="3">
      <t>ガク</t>
    </rPh>
    <phoneticPr fontId="4"/>
  </si>
  <si>
    <t>　　　年　　月　　日</t>
    <rPh sb="3" eb="4">
      <t>ネン</t>
    </rPh>
    <rPh sb="6" eb="7">
      <t>ツキ</t>
    </rPh>
    <rPh sb="9" eb="10">
      <t>ニチ</t>
    </rPh>
    <phoneticPr fontId="4"/>
  </si>
  <si>
    <t>（署名又は記名押印）</t>
    <rPh sb="1" eb="3">
      <t>ショメイ</t>
    </rPh>
    <rPh sb="3" eb="4">
      <t>マタ</t>
    </rPh>
    <phoneticPr fontId="4"/>
  </si>
  <si>
    <t>岡山　太郎</t>
    <rPh sb="0" eb="2">
      <t>オカヤマ</t>
    </rPh>
    <rPh sb="3" eb="5">
      <t>タロウ</t>
    </rPh>
    <phoneticPr fontId="4"/>
  </si>
  <si>
    <t>桃太郎</t>
    <rPh sb="0" eb="3">
      <t>モモタロウ</t>
    </rPh>
    <phoneticPr fontId="4"/>
  </si>
  <si>
    <t>岡山　太助</t>
    <rPh sb="0" eb="2">
      <t>オカヤマ</t>
    </rPh>
    <rPh sb="3" eb="5">
      <t>タスケ</t>
    </rPh>
    <phoneticPr fontId="4"/>
  </si>
  <si>
    <t>有</t>
  </si>
  <si>
    <t>※水色のセル部分のみ入力してください</t>
    <rPh sb="1" eb="3">
      <t>ミズイロ</t>
    </rPh>
    <rPh sb="6" eb="8">
      <t>ブブン</t>
    </rPh>
    <rPh sb="10" eb="12">
      <t>ニュウリョク</t>
    </rPh>
    <phoneticPr fontId="4"/>
  </si>
  <si>
    <t>【重要】様式を変更しないでください（列・行の幅を変更するなど）←そのまま印刷お願いします</t>
    <rPh sb="1" eb="3">
      <t>ジュウヨウ</t>
    </rPh>
    <rPh sb="4" eb="6">
      <t>ヨウシキ</t>
    </rPh>
    <rPh sb="7" eb="9">
      <t>ヘンコウ</t>
    </rPh>
    <rPh sb="18" eb="19">
      <t>レツ</t>
    </rPh>
    <rPh sb="20" eb="21">
      <t>ギョウ</t>
    </rPh>
    <rPh sb="22" eb="23">
      <t>ハバ</t>
    </rPh>
    <rPh sb="24" eb="26">
      <t>ヘンコウ</t>
    </rPh>
    <rPh sb="36" eb="38">
      <t>インサツ</t>
    </rPh>
    <rPh sb="39" eb="40">
      <t>ネガ</t>
    </rPh>
    <phoneticPr fontId="4"/>
  </si>
  <si>
    <r>
      <t>　　　　水色のセル部分を入力または選択して提出してください（</t>
    </r>
    <r>
      <rPr>
        <sz val="12"/>
        <color rgb="FFFF0000"/>
        <rFont val="ＭＳ 明朝"/>
        <family val="1"/>
        <charset val="128"/>
      </rPr>
      <t>⑫</t>
    </r>
    <r>
      <rPr>
        <b/>
        <sz val="10"/>
        <color rgb="FFFF0000"/>
        <rFont val="ＭＳ 明朝"/>
        <family val="1"/>
        <charset val="128"/>
      </rPr>
      <t>は直接入力または手書き）</t>
    </r>
    <rPh sb="4" eb="6">
      <t>ミズイロ</t>
    </rPh>
    <rPh sb="9" eb="11">
      <t>ブブン</t>
    </rPh>
    <rPh sb="12" eb="14">
      <t>ニュウリョク</t>
    </rPh>
    <rPh sb="17" eb="19">
      <t>センタク</t>
    </rPh>
    <rPh sb="21" eb="23">
      <t>テイシュツ</t>
    </rPh>
    <rPh sb="32" eb="34">
      <t>チョクセツ</t>
    </rPh>
    <rPh sb="34" eb="36">
      <t>ニュウリョク</t>
    </rPh>
    <rPh sb="39" eb="41">
      <t>テガ</t>
    </rPh>
    <phoneticPr fontId="4"/>
  </si>
  <si>
    <t>■記入例</t>
    <rPh sb="1" eb="3">
      <t>キニュウ</t>
    </rPh>
    <rPh sb="3" eb="4">
      <t>レイ</t>
    </rPh>
    <phoneticPr fontId="4"/>
  </si>
  <si>
    <t>①サービス提供年月を入力してください</t>
    <rPh sb="5" eb="7">
      <t>テイキョウ</t>
    </rPh>
    <rPh sb="7" eb="9">
      <t>ネンゲツ</t>
    </rPh>
    <rPh sb="10" eb="12">
      <t>ニュウリョク</t>
    </rPh>
    <phoneticPr fontId="4"/>
  </si>
  <si>
    <t>②受給者証番号を入力してください（１０桁）</t>
    <rPh sb="1" eb="7">
      <t>ジュキュウシャショウバンゴウ</t>
    </rPh>
    <rPh sb="8" eb="10">
      <t>ニュウリョク</t>
    </rPh>
    <rPh sb="19" eb="20">
      <t>ケタ</t>
    </rPh>
    <phoneticPr fontId="4"/>
  </si>
  <si>
    <t>【注意】利用者の最新の受給者証（サービス提供年月が支給決定期間に含まれるもの）を確認してください。</t>
    <rPh sb="1" eb="3">
      <t>チュウイ</t>
    </rPh>
    <phoneticPr fontId="4"/>
  </si>
  <si>
    <t>③事業所番号を入力してください（１０桁）</t>
    <rPh sb="1" eb="4">
      <t>ジギョウショ</t>
    </rPh>
    <rPh sb="4" eb="6">
      <t>バンゴウ</t>
    </rPh>
    <rPh sb="7" eb="9">
      <t>ニュウリョク</t>
    </rPh>
    <rPh sb="18" eb="19">
      <t>ケタ</t>
    </rPh>
    <phoneticPr fontId="4"/>
  </si>
  <si>
    <t>④申請者氏名を入力してください</t>
    <rPh sb="1" eb="4">
      <t>シンセイシャ</t>
    </rPh>
    <rPh sb="4" eb="6">
      <t>シメイ</t>
    </rPh>
    <rPh sb="7" eb="9">
      <t>ニュウリョク</t>
    </rPh>
    <phoneticPr fontId="4"/>
  </si>
  <si>
    <t>⑤事業所を入力してください</t>
    <rPh sb="1" eb="4">
      <t>ジギョウショ</t>
    </rPh>
    <rPh sb="5" eb="7">
      <t>ニュウリョク</t>
    </rPh>
    <phoneticPr fontId="4"/>
  </si>
  <si>
    <t>⑥児童氏名を入力してください</t>
    <rPh sb="1" eb="3">
      <t>ジドウ</t>
    </rPh>
    <rPh sb="3" eb="5">
      <t>シメイ</t>
    </rPh>
    <rPh sb="6" eb="8">
      <t>ニュウリョク</t>
    </rPh>
    <phoneticPr fontId="4"/>
  </si>
  <si>
    <t>⑦契約支給量を入力してください</t>
    <rPh sb="1" eb="3">
      <t>ケイヤク</t>
    </rPh>
    <rPh sb="3" eb="5">
      <t>シキュウ</t>
    </rPh>
    <rPh sb="5" eb="6">
      <t>リョウ</t>
    </rPh>
    <rPh sb="7" eb="9">
      <t>ニュウリョク</t>
    </rPh>
    <phoneticPr fontId="4"/>
  </si>
  <si>
    <t>⑧利用者負担について「有」または「無」を選択してください</t>
    <rPh sb="1" eb="4">
      <t>リヨウシャ</t>
    </rPh>
    <rPh sb="4" eb="6">
      <t>フタン</t>
    </rPh>
    <rPh sb="11" eb="12">
      <t>ア</t>
    </rPh>
    <rPh sb="17" eb="18">
      <t>ナシ</t>
    </rPh>
    <rPh sb="20" eb="22">
      <t>センタク</t>
    </rPh>
    <phoneticPr fontId="4"/>
  </si>
  <si>
    <t>⑨開始時刻と終了時刻を入力してください（直接入力またはプルダウン選択）</t>
    <rPh sb="1" eb="3">
      <t>カイシ</t>
    </rPh>
    <rPh sb="3" eb="5">
      <t>ジコク</t>
    </rPh>
    <rPh sb="6" eb="8">
      <t>シュウリョウ</t>
    </rPh>
    <rPh sb="8" eb="10">
      <t>ジコク</t>
    </rPh>
    <rPh sb="11" eb="13">
      <t>ニュウリョク</t>
    </rPh>
    <phoneticPr fontId="4"/>
  </si>
  <si>
    <t>⑩介護加算額の対象になる方は「1,000」を入力してください</t>
    <rPh sb="1" eb="3">
      <t>カイゴ</t>
    </rPh>
    <rPh sb="3" eb="5">
      <t>カサン</t>
    </rPh>
    <rPh sb="5" eb="6">
      <t>ガク</t>
    </rPh>
    <rPh sb="7" eb="9">
      <t>タイショウ</t>
    </rPh>
    <rPh sb="12" eb="13">
      <t>カタ</t>
    </rPh>
    <rPh sb="22" eb="24">
      <t>ニュウリョク</t>
    </rPh>
    <phoneticPr fontId="4"/>
  </si>
  <si>
    <t>⑪「枚中」は利用実績記録票の件数を入力してください（利用者ごと）</t>
    <rPh sb="2" eb="3">
      <t>マイ</t>
    </rPh>
    <rPh sb="3" eb="4">
      <t>チュウ</t>
    </rPh>
    <rPh sb="6" eb="13">
      <t>リヨウジッセキキロクヒョウ</t>
    </rPh>
    <rPh sb="14" eb="16">
      <t>ケンスウ</t>
    </rPh>
    <rPh sb="17" eb="19">
      <t>ニュウリョク</t>
    </rPh>
    <rPh sb="26" eb="29">
      <t>リヨウシャ</t>
    </rPh>
    <phoneticPr fontId="4"/>
  </si>
  <si>
    <t>　（例）岡山太郎の利用実績記録票が１枚の場合</t>
    <rPh sb="2" eb="3">
      <t>レイ</t>
    </rPh>
    <rPh sb="4" eb="6">
      <t>オカヤマ</t>
    </rPh>
    <rPh sb="6" eb="8">
      <t>タロウ</t>
    </rPh>
    <rPh sb="9" eb="16">
      <t>リヨウジッセキキロクヒョウ</t>
    </rPh>
    <rPh sb="18" eb="19">
      <t>マイ</t>
    </rPh>
    <rPh sb="20" eb="22">
      <t>バアイ</t>
    </rPh>
    <phoneticPr fontId="4"/>
  </si>
  <si>
    <t>　→「枚中」は「１」</t>
    <rPh sb="3" eb="4">
      <t>マイ</t>
    </rPh>
    <rPh sb="4" eb="5">
      <t>ナカ</t>
    </rPh>
    <phoneticPr fontId="4"/>
  </si>
  <si>
    <t>　（例）岡山太郎の利用実績記録票が２枚になる場合（受給者証番号は同じ）</t>
    <rPh sb="2" eb="3">
      <t>レイ</t>
    </rPh>
    <rPh sb="4" eb="6">
      <t>オカヤマ</t>
    </rPh>
    <rPh sb="6" eb="8">
      <t>タロウ</t>
    </rPh>
    <rPh sb="9" eb="16">
      <t>リヨウジッセキキロクヒョウ</t>
    </rPh>
    <rPh sb="18" eb="19">
      <t>マイ</t>
    </rPh>
    <rPh sb="22" eb="24">
      <t>バアイ</t>
    </rPh>
    <rPh sb="25" eb="31">
      <t>ジュキュウシャショウバンゴウ</t>
    </rPh>
    <rPh sb="32" eb="33">
      <t>オナ</t>
    </rPh>
    <phoneticPr fontId="4"/>
  </si>
  <si>
    <t>　→「枚中」は「２」</t>
    <rPh sb="3" eb="4">
      <t>マイ</t>
    </rPh>
    <rPh sb="4" eb="5">
      <t>ナカ</t>
    </rPh>
    <phoneticPr fontId="4"/>
  </si>
  <si>
    <t>　「枚目」は利用実績記録票の枚数を入力してください（利用者ごと）</t>
    <rPh sb="2" eb="4">
      <t>マイメ</t>
    </rPh>
    <rPh sb="6" eb="13">
      <t>リヨウジッセキキロクヒョウ</t>
    </rPh>
    <rPh sb="14" eb="16">
      <t>マイスウ</t>
    </rPh>
    <rPh sb="17" eb="19">
      <t>ニュウリョク</t>
    </rPh>
    <rPh sb="26" eb="29">
      <t>リヨウシャ</t>
    </rPh>
    <phoneticPr fontId="4"/>
  </si>
  <si>
    <t>　→「枚目」は「１」</t>
    <rPh sb="3" eb="4">
      <t>マイ</t>
    </rPh>
    <rPh sb="4" eb="5">
      <t>メ</t>
    </rPh>
    <phoneticPr fontId="4"/>
  </si>
  <si>
    <t>　（例）岡山太郎の利用実績記録票が２枚の場合（受給者証番号は同じ）</t>
    <rPh sb="2" eb="3">
      <t>レイ</t>
    </rPh>
    <rPh sb="4" eb="6">
      <t>オカヤマ</t>
    </rPh>
    <rPh sb="6" eb="8">
      <t>タロウ</t>
    </rPh>
    <rPh sb="9" eb="16">
      <t>リヨウジッセキキロクヒョウ</t>
    </rPh>
    <rPh sb="18" eb="19">
      <t>マイ</t>
    </rPh>
    <rPh sb="20" eb="22">
      <t>バアイ</t>
    </rPh>
    <rPh sb="23" eb="29">
      <t>ジュキュウシャショウバンゴウ</t>
    </rPh>
    <rPh sb="30" eb="31">
      <t>オナ</t>
    </rPh>
    <phoneticPr fontId="4"/>
  </si>
  <si>
    <t>　→「枚目」は「１」と「２」</t>
    <rPh sb="3" eb="4">
      <t>マイ</t>
    </rPh>
    <rPh sb="4" eb="5">
      <t>メ</t>
    </rPh>
    <phoneticPr fontId="4"/>
  </si>
  <si>
    <t>⑫利用者様より自署または記名押印をお願いします（確認した年月日も記入してください）</t>
    <rPh sb="1" eb="4">
      <t>リヨウシャ</t>
    </rPh>
    <rPh sb="4" eb="5">
      <t>サマ</t>
    </rPh>
    <rPh sb="7" eb="9">
      <t>ジショ</t>
    </rPh>
    <rPh sb="12" eb="14">
      <t>キメイ</t>
    </rPh>
    <rPh sb="14" eb="16">
      <t>オウイン</t>
    </rPh>
    <rPh sb="18" eb="19">
      <t>ネガ</t>
    </rPh>
    <rPh sb="24" eb="26">
      <t>カクニン</t>
    </rPh>
    <rPh sb="28" eb="31">
      <t>ネンガッピ</t>
    </rPh>
    <rPh sb="32" eb="34">
      <t>キニュウ</t>
    </rPh>
    <phoneticPr fontId="4"/>
  </si>
  <si>
    <t>⑬市の処理欄になりますので、何も記入しないでください</t>
    <rPh sb="1" eb="2">
      <t>シ</t>
    </rPh>
    <rPh sb="3" eb="5">
      <t>ショリ</t>
    </rPh>
    <rPh sb="5" eb="6">
      <t>ラン</t>
    </rPh>
    <rPh sb="14" eb="15">
      <t>ナニ</t>
    </rPh>
    <rPh sb="16" eb="18">
      <t>キニュウ</t>
    </rPh>
    <phoneticPr fontId="4"/>
  </si>
  <si>
    <t>※水色のセル部分のみ入力できるように設定しています</t>
    <rPh sb="1" eb="3">
      <t>ミズイロ</t>
    </rPh>
    <rPh sb="6" eb="8">
      <t>ブブン</t>
    </rPh>
    <rPh sb="10" eb="12">
      <t>ニュウリョク</t>
    </rPh>
    <rPh sb="18" eb="20">
      <t>セッテイ</t>
    </rPh>
    <phoneticPr fontId="4"/>
  </si>
  <si>
    <t>様式第７号（第１２条関係）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</si>
  <si>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送迎</t>
    <rPh sb="0" eb="2">
      <t>ソウゲイ</t>
    </rPh>
    <phoneticPr fontId="4"/>
  </si>
  <si>
    <t>岡山市障害者等日中一時支援利用実績記録票</t>
    <rPh sb="0" eb="3">
      <t>オカヤマシ</t>
    </rPh>
    <rPh sb="3" eb="6">
      <t>ショウガイシャ</t>
    </rPh>
    <rPh sb="6" eb="7">
      <t>トウ</t>
    </rPh>
    <rPh sb="7" eb="9">
      <t>ニッチュウ</t>
    </rPh>
    <rPh sb="9" eb="11">
      <t>イチジ</t>
    </rPh>
    <rPh sb="11" eb="13">
      <t>シエン</t>
    </rPh>
    <rPh sb="13" eb="15">
      <t>リヨウ</t>
    </rPh>
    <rPh sb="15" eb="17">
      <t>ジッセキ</t>
    </rPh>
    <rPh sb="17" eb="19">
      <t>キロク</t>
    </rPh>
    <rPh sb="19" eb="20">
      <t>ヒョウ</t>
    </rPh>
    <phoneticPr fontId="4"/>
  </si>
  <si>
    <t>031111</t>
    <phoneticPr fontId="4"/>
  </si>
  <si>
    <t>←回数はタイムケア23日（回）、レスパイト8日（回）まで</t>
    <rPh sb="1" eb="3">
      <t>カイスウ</t>
    </rPh>
    <rPh sb="11" eb="12">
      <t>ニチ</t>
    </rPh>
    <rPh sb="13" eb="14">
      <t>カイ</t>
    </rPh>
    <rPh sb="22" eb="23">
      <t>ニチ</t>
    </rPh>
    <rPh sb="24" eb="25">
      <t>カイ</t>
    </rPh>
    <phoneticPr fontId="4"/>
  </si>
  <si>
    <t>031112</t>
  </si>
  <si>
    <t>031113</t>
  </si>
  <si>
    <t>サービス種別</t>
    <rPh sb="4" eb="6">
      <t>シュベツ</t>
    </rPh>
    <phoneticPr fontId="4"/>
  </si>
  <si>
    <t>送迎②</t>
    <rPh sb="0" eb="2">
      <t>ソウゲイ</t>
    </rPh>
    <phoneticPr fontId="4"/>
  </si>
  <si>
    <t>利用者
負担金③</t>
    <rPh sb="0" eb="3">
      <t>リヨウシャ</t>
    </rPh>
    <rPh sb="4" eb="7">
      <t>フタンキン</t>
    </rPh>
    <phoneticPr fontId="4"/>
  </si>
  <si>
    <t>（①＋②）－③</t>
    <phoneticPr fontId="4"/>
  </si>
  <si>
    <t>片道</t>
    <rPh sb="0" eb="2">
      <t>カタミチ</t>
    </rPh>
    <phoneticPr fontId="4"/>
  </si>
  <si>
    <t>往復</t>
    <rPh sb="0" eb="2">
      <t>オウフク</t>
    </rPh>
    <phoneticPr fontId="4"/>
  </si>
  <si>
    <t>（署名又は記名押印）</t>
    <rPh sb="3" eb="4">
      <t>マタ</t>
    </rPh>
    <phoneticPr fontId="4"/>
  </si>
  <si>
    <t>タイムケア</t>
  </si>
  <si>
    <t>【注意】利用者の最新の受給者証（サービス提供年月が支給決定期間に含まれるもの）を確認してください</t>
    <phoneticPr fontId="4"/>
  </si>
  <si>
    <t>⑥契約支給量を入力してください</t>
    <rPh sb="1" eb="3">
      <t>ケイヤク</t>
    </rPh>
    <rPh sb="3" eb="5">
      <t>シキュウ</t>
    </rPh>
    <rPh sb="5" eb="6">
      <t>リョウ</t>
    </rPh>
    <rPh sb="7" eb="9">
      <t>ニュウリョク</t>
    </rPh>
    <phoneticPr fontId="4"/>
  </si>
  <si>
    <t>⑦サービス種類について「タイムケア」または「レスパイト」を選択してください</t>
    <rPh sb="5" eb="7">
      <t>シュルイ</t>
    </rPh>
    <rPh sb="29" eb="31">
      <t>センタク</t>
    </rPh>
    <phoneticPr fontId="4"/>
  </si>
  <si>
    <t>⑩送迎がありましたら入力してください（直接入力またはプルダウン選択）</t>
    <rPh sb="1" eb="3">
      <t>ソウゲイ</t>
    </rPh>
    <rPh sb="10" eb="12">
      <t>ニュウリョク</t>
    </rPh>
    <rPh sb="19" eb="21">
      <t>チョクセツ</t>
    </rPh>
    <rPh sb="21" eb="23">
      <t>ニュウリョク</t>
    </rPh>
    <rPh sb="31" eb="33">
      <t>センタク</t>
    </rPh>
    <phoneticPr fontId="4"/>
  </si>
  <si>
    <t>　　　　　年　　月分</t>
    <rPh sb="5" eb="6">
      <t>ネン</t>
    </rPh>
    <rPh sb="8" eb="9">
      <t>ツキ</t>
    </rPh>
    <rPh sb="9" eb="10">
      <t>ブン</t>
    </rPh>
    <phoneticPr fontId="4"/>
  </si>
  <si>
    <t>岡山市生活サポート利用実績記録票</t>
    <rPh sb="0" eb="3">
      <t>オカヤマシ</t>
    </rPh>
    <rPh sb="3" eb="5">
      <t>セイカツ</t>
    </rPh>
    <rPh sb="9" eb="11">
      <t>リヨウ</t>
    </rPh>
    <rPh sb="11" eb="13">
      <t>ジッセキ</t>
    </rPh>
    <rPh sb="13" eb="15">
      <t>キロク</t>
    </rPh>
    <rPh sb="15" eb="16">
      <t>ヒョウ</t>
    </rPh>
    <phoneticPr fontId="4"/>
  </si>
  <si>
    <t>番　号</t>
    <rPh sb="0" eb="1">
      <t>バン</t>
    </rPh>
    <rPh sb="2" eb="3">
      <t>ゴウ</t>
    </rPh>
    <phoneticPr fontId="4"/>
  </si>
  <si>
    <t>（事業所番号）</t>
    <rPh sb="1" eb="4">
      <t>ジギョウショ</t>
    </rPh>
    <rPh sb="4" eb="6">
      <t>バンゴウ</t>
    </rPh>
    <phoneticPr fontId="4"/>
  </si>
  <si>
    <t>利用決定者</t>
    <rPh sb="0" eb="2">
      <t>リヨウ</t>
    </rPh>
    <rPh sb="2" eb="5">
      <t>ケッテイシャ</t>
    </rPh>
    <phoneticPr fontId="4"/>
  </si>
  <si>
    <t>契約支給量</t>
    <rPh sb="0" eb="2">
      <t>ケイヤク</t>
    </rPh>
    <rPh sb="2" eb="5">
      <t>シキュウリョウ</t>
    </rPh>
    <phoneticPr fontId="4"/>
  </si>
  <si>
    <t>利用者負担金②</t>
    <rPh sb="0" eb="3">
      <t>リヨウシャ</t>
    </rPh>
    <rPh sb="3" eb="6">
      <t>フタンキン</t>
    </rPh>
    <phoneticPr fontId="4"/>
  </si>
  <si>
    <t>①-②</t>
    <phoneticPr fontId="4"/>
  </si>
  <si>
    <t>　年　月　日</t>
    <rPh sb="1" eb="2">
      <t>ネン</t>
    </rPh>
    <rPh sb="3" eb="4">
      <t>ツキ</t>
    </rPh>
    <rPh sb="5" eb="6">
      <t>ヒ</t>
    </rPh>
    <phoneticPr fontId="4"/>
  </si>
  <si>
    <t>様式第９号（第１６条関係）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</si>
  <si>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r>
      <t xml:space="preserve">　　  </t>
    </r>
    <r>
      <rPr>
        <sz val="10"/>
        <rFont val="ＭＳ 明朝"/>
        <family val="1"/>
        <charset val="128"/>
      </rPr>
      <t>　年　　月分</t>
    </r>
    <rPh sb="5" eb="6">
      <t>ネン</t>
    </rPh>
    <rPh sb="8" eb="9">
      <t>ツキ</t>
    </rPh>
    <rPh sb="9" eb="10">
      <t>ブン</t>
    </rPh>
    <phoneticPr fontId="4"/>
  </si>
  <si>
    <t>岡山市障害者等福祉ホーム利用実績記録票</t>
    <rPh sb="0" eb="3">
      <t>オカヤマシ</t>
    </rPh>
    <rPh sb="3" eb="6">
      <t>ショウガイシャ</t>
    </rPh>
    <rPh sb="6" eb="7">
      <t>トウ</t>
    </rPh>
    <rPh sb="7" eb="9">
      <t>フクシ</t>
    </rPh>
    <rPh sb="12" eb="14">
      <t>リヨウ</t>
    </rPh>
    <rPh sb="14" eb="16">
      <t>ジッセキ</t>
    </rPh>
    <rPh sb="16" eb="18">
      <t>キロク</t>
    </rPh>
    <rPh sb="18" eb="19">
      <t>ヒョウ</t>
    </rPh>
    <phoneticPr fontId="4"/>
  </si>
  <si>
    <t>契約支給量</t>
    <rPh sb="0" eb="2">
      <t>ケイヤク</t>
    </rPh>
    <rPh sb="2" eb="4">
      <t>シキュウ</t>
    </rPh>
    <rPh sb="4" eb="5">
      <t>リョウ</t>
    </rPh>
    <phoneticPr fontId="4"/>
  </si>
  <si>
    <t>サービス提供の状況</t>
    <rPh sb="4" eb="6">
      <t>テイキョウ</t>
    </rPh>
    <rPh sb="7" eb="9">
      <t>ジョウキョウ</t>
    </rPh>
    <phoneticPr fontId="4"/>
  </si>
  <si>
    <t>岡山市訪問入浴サービス利用実績記録票</t>
  </si>
  <si>
    <t>利用者番号</t>
    <rPh sb="0" eb="3">
      <t>リヨウシャ</t>
    </rPh>
    <rPh sb="3" eb="5">
      <t>バンゴウ</t>
    </rPh>
    <phoneticPr fontId="4"/>
  </si>
  <si>
    <t>契 約 量</t>
    <rPh sb="0" eb="1">
      <t>チギリ</t>
    </rPh>
    <rPh sb="2" eb="3">
      <t>ヤク</t>
    </rPh>
    <rPh sb="4" eb="5">
      <t>リョウ</t>
    </rPh>
    <phoneticPr fontId="4"/>
  </si>
  <si>
    <t>サービス
内容</t>
    <rPh sb="5" eb="7">
      <t>ナイヨウ</t>
    </rPh>
    <phoneticPr fontId="4"/>
  </si>
  <si>
    <t>利用者
負担額②</t>
    <rPh sb="0" eb="3">
      <t>リヨウシャ</t>
    </rPh>
    <rPh sb="4" eb="7">
      <t>フタンガク</t>
    </rPh>
    <phoneticPr fontId="4"/>
  </si>
  <si>
    <t>利用者</t>
    <rPh sb="0" eb="3">
      <t>リヨウシャ</t>
    </rPh>
    <phoneticPr fontId="4"/>
  </si>
  <si>
    <t>①－②</t>
    <phoneticPr fontId="4"/>
  </si>
  <si>
    <t>確認欄</t>
    <rPh sb="0" eb="2">
      <t>カクニン</t>
    </rPh>
    <rPh sb="2" eb="3">
      <t>ラン</t>
    </rPh>
    <phoneticPr fontId="4"/>
  </si>
  <si>
    <t>補助基本額</t>
    <rPh sb="0" eb="2">
      <t>ホジョ</t>
    </rPh>
    <rPh sb="2" eb="5">
      <t>キホンガク</t>
    </rPh>
    <phoneticPr fontId="4"/>
  </si>
  <si>
    <t>利用回数</t>
    <rPh sb="0" eb="2">
      <t>リヨウ</t>
    </rPh>
    <rPh sb="2" eb="4">
      <t>カイスウ</t>
    </rPh>
    <phoneticPr fontId="4"/>
  </si>
  <si>
    <t>利用者負担額</t>
    <rPh sb="0" eb="3">
      <t>リヨウシャ</t>
    </rPh>
    <rPh sb="3" eb="6">
      <t>フタンガク</t>
    </rPh>
    <phoneticPr fontId="4"/>
  </si>
  <si>
    <t>全身浴</t>
    <rPh sb="0" eb="3">
      <t>ゼンシンヨク</t>
    </rPh>
    <phoneticPr fontId="4"/>
  </si>
  <si>
    <t>清拭</t>
    <rPh sb="0" eb="2">
      <t>セイシキ</t>
    </rPh>
    <phoneticPr fontId="4"/>
  </si>
  <si>
    <t>計</t>
    <rPh sb="0" eb="1">
      <t>ケイ</t>
    </rPh>
    <phoneticPr fontId="4"/>
  </si>
  <si>
    <t>　　　年　　　月　　　日（署名又は記名押印）</t>
    <rPh sb="3" eb="4">
      <t>ネン</t>
    </rPh>
    <rPh sb="7" eb="8">
      <t>ツキ</t>
    </rPh>
    <rPh sb="11" eb="12">
      <t>ヒ</t>
    </rPh>
    <rPh sb="15" eb="16">
      <t>マタ</t>
    </rPh>
    <rPh sb="17" eb="19">
      <t>キメイ</t>
    </rPh>
    <rPh sb="19" eb="21">
      <t>オウイン</t>
    </rPh>
    <phoneticPr fontId="4"/>
  </si>
  <si>
    <t>　※利用者様が児童の場合、保護者でも可</t>
    <rPh sb="2" eb="5">
      <t>リヨウシャ</t>
    </rPh>
    <rPh sb="5" eb="6">
      <t>サマ</t>
    </rPh>
    <rPh sb="7" eb="9">
      <t>ジドウ</t>
    </rPh>
    <rPh sb="10" eb="12">
      <t>バアイ</t>
    </rPh>
    <rPh sb="13" eb="16">
      <t>ホゴシャ</t>
    </rPh>
    <rPh sb="18" eb="19">
      <t>カ</t>
    </rPh>
    <phoneticPr fontId="4"/>
  </si>
  <si>
    <t>④利用者（児童名）を入力してください</t>
    <rPh sb="1" eb="4">
      <t>リヨウシャ</t>
    </rPh>
    <rPh sb="5" eb="8">
      <t>ジドウメイ</t>
    </rPh>
    <rPh sb="10" eb="12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</si>
</sst>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yyyy/mm"/>
    <numFmt numFmtId="177" formatCode="[h]:mm"/>
    <numFmt numFmtId="178" formatCode="d"/>
    <numFmt numFmtId="179" formatCode="aaa"/>
    <numFmt numFmtId="180" formatCode="0_ "/>
    <numFmt numFmtId="181" formatCode="h:mm;@"/>
    <numFmt numFmtId="182" formatCode="[hh]:mm"/>
  </numFmts>
  <fonts count="25"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u/>
      <sz val="10"/>
      <name val="ＭＳ ゴシック"/>
      <family val="3"/>
      <charset val="128"/>
    </font>
    <font>
      <b/>
      <sz val="10"/>
      <color indexed="8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20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20" fontId="2" fillId="3" borderId="0" xfId="2" applyNumberFormat="1" applyFill="1">
      <alignment vertical="center"/>
    </xf>
    <xf numFmtId="0" fontId="5" fillId="3" borderId="0" xfId="0" applyNumberFormat="1" applyFont="1" applyFill="1" applyAlignment="1">
      <alignment vertical="center"/>
    </xf>
    <xf numFmtId="177" fontId="5" fillId="0" borderId="0" xfId="0" applyNumberFormat="1" applyFont="1" applyAlignment="1">
      <alignment vertical="center"/>
    </xf>
    <xf numFmtId="0" fontId="0" fillId="0" borderId="12" xfId="0" quotePrefix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38" fontId="3" fillId="0" borderId="16" xfId="1" applyFont="1" applyBorder="1" applyAlignment="1">
      <alignment vertical="center"/>
    </xf>
    <xf numFmtId="0" fontId="0" fillId="0" borderId="12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 wrapText="1"/>
    </xf>
    <xf numFmtId="179" fontId="5" fillId="0" borderId="12" xfId="0" applyNumberFormat="1" applyFont="1" applyFill="1" applyBorder="1" applyAlignment="1">
      <alignment horizontal="center" vertical="center" wrapText="1"/>
    </xf>
    <xf numFmtId="177" fontId="9" fillId="0" borderId="12" xfId="0" applyNumberFormat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9" fillId="0" borderId="12" xfId="0" applyNumberFormat="1" applyFont="1" applyFill="1" applyBorder="1" applyAlignment="1">
      <alignment horizontal="center" vertical="center"/>
    </xf>
    <xf numFmtId="38" fontId="3" fillId="0" borderId="12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38" fontId="3" fillId="0" borderId="21" xfId="0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20" fontId="2" fillId="0" borderId="0" xfId="2" applyNumberFormat="1">
      <alignment vertical="center"/>
    </xf>
    <xf numFmtId="177" fontId="2" fillId="0" borderId="21" xfId="2" applyNumberFormat="1" applyBorder="1">
      <alignment vertical="center"/>
    </xf>
    <xf numFmtId="0" fontId="2" fillId="0" borderId="21" xfId="2" applyNumberFormat="1" applyBorder="1">
      <alignment vertical="center"/>
    </xf>
    <xf numFmtId="181" fontId="5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justify" vertical="center"/>
    </xf>
    <xf numFmtId="0" fontId="0" fillId="0" borderId="0" xfId="0" applyNumberFormat="1" applyFill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4" borderId="0" xfId="0" applyFont="1" applyFill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38" fontId="9" fillId="4" borderId="12" xfId="1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177" fontId="3" fillId="4" borderId="0" xfId="0" applyNumberFormat="1" applyFont="1" applyFill="1" applyAlignment="1" applyProtection="1">
      <alignment vertical="center"/>
      <protection locked="0"/>
    </xf>
    <xf numFmtId="177" fontId="0" fillId="4" borderId="0" xfId="0" applyNumberFormat="1" applyFont="1" applyFill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right" vertical="center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16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38" fontId="9" fillId="0" borderId="12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182" fontId="5" fillId="0" borderId="0" xfId="0" applyNumberFormat="1" applyFont="1" applyAlignment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justify" vertical="center" wrapText="1"/>
    </xf>
    <xf numFmtId="20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38" fontId="8" fillId="0" borderId="12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20" fontId="21" fillId="0" borderId="12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justify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177" fontId="5" fillId="0" borderId="12" xfId="0" applyNumberFormat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 applyProtection="1">
      <alignment horizontal="center" vertical="center" wrapText="1"/>
      <protection locked="0"/>
    </xf>
    <xf numFmtId="38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4" fillId="0" borderId="0" xfId="0" applyNumberFormat="1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177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38" fontId="5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horizontal="center" vertical="center"/>
    </xf>
    <xf numFmtId="20" fontId="1" fillId="3" borderId="0" xfId="3" applyNumberFormat="1" applyFill="1">
      <alignment vertical="center"/>
    </xf>
    <xf numFmtId="20" fontId="1" fillId="0" borderId="0" xfId="3" applyNumberFormat="1">
      <alignment vertical="center"/>
    </xf>
    <xf numFmtId="177" fontId="1" fillId="0" borderId="21" xfId="3" applyNumberFormat="1" applyBorder="1">
      <alignment vertical="center"/>
    </xf>
    <xf numFmtId="0" fontId="1" fillId="0" borderId="21" xfId="3" applyNumberFormat="1" applyBorder="1">
      <alignment vertical="center"/>
    </xf>
    <xf numFmtId="0" fontId="3" fillId="0" borderId="13" xfId="0" applyFont="1" applyBorder="1" applyAlignment="1">
      <alignment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>
      <alignment horizontal="center" vertical="center" shrinkToFit="1"/>
    </xf>
    <xf numFmtId="180" fontId="24" fillId="0" borderId="0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77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3" xfId="0" applyNumberFormat="1" applyFont="1" applyFill="1" applyBorder="1" applyAlignment="1" applyProtection="1">
      <alignment horizontal="center" vertical="center"/>
      <protection locked="0"/>
    </xf>
    <xf numFmtId="177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 vertical="center" wrapText="1"/>
    </xf>
    <xf numFmtId="177" fontId="9" fillId="0" borderId="24" xfId="0" applyNumberFormat="1" applyFont="1" applyFill="1" applyBorder="1" applyAlignment="1">
      <alignment horizontal="center" vertical="center" wrapText="1"/>
    </xf>
    <xf numFmtId="177" fontId="9" fillId="0" borderId="25" xfId="0" applyNumberFormat="1" applyFont="1" applyFill="1" applyBorder="1" applyAlignment="1">
      <alignment horizontal="center" vertical="center" wrapText="1"/>
    </xf>
    <xf numFmtId="177" fontId="9" fillId="0" borderId="24" xfId="0" applyNumberFormat="1" applyFont="1" applyFill="1" applyBorder="1" applyAlignment="1">
      <alignment horizontal="center" vertical="center"/>
    </xf>
    <xf numFmtId="177" fontId="9" fillId="0" borderId="25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177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13" xfId="0" applyNumberFormat="1" applyFont="1" applyFill="1" applyBorder="1" applyAlignment="1" applyProtection="1">
      <alignment horizontal="center" vertical="center"/>
      <protection locked="0"/>
    </xf>
    <xf numFmtId="177" fontId="9" fillId="4" borderId="14" xfId="0" applyNumberFormat="1" applyFont="1" applyFill="1" applyBorder="1" applyAlignment="1" applyProtection="1">
      <alignment horizontal="center" vertical="center"/>
      <protection locked="0"/>
    </xf>
    <xf numFmtId="177" fontId="9" fillId="0" borderId="2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shrinkToFit="1"/>
    </xf>
    <xf numFmtId="0" fontId="0" fillId="4" borderId="13" xfId="0" applyFill="1" applyBorder="1" applyAlignment="1" applyProtection="1">
      <alignment horizontal="center" vertical="center" shrinkToFit="1"/>
      <protection locked="0"/>
    </xf>
    <xf numFmtId="0" fontId="0" fillId="4" borderId="15" xfId="0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4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20" fontId="8" fillId="0" borderId="13" xfId="0" applyNumberFormat="1" applyFont="1" applyBorder="1" applyAlignment="1">
      <alignment horizontal="left" vertical="center"/>
    </xf>
    <xf numFmtId="20" fontId="8" fillId="0" borderId="15" xfId="0" applyNumberFormat="1" applyFont="1" applyBorder="1" applyAlignment="1">
      <alignment horizontal="left" vertical="center"/>
    </xf>
    <xf numFmtId="20" fontId="8" fillId="0" borderId="14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 2" xfId="2"/>
    <cellStyle name="標準 2 2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42</xdr:row>
      <xdr:rowOff>28575</xdr:rowOff>
    </xdr:from>
    <xdr:to>
      <xdr:col>9</xdr:col>
      <xdr:colOff>0</xdr:colOff>
      <xdr:row>42</xdr:row>
      <xdr:rowOff>209550</xdr:rowOff>
    </xdr:to>
    <xdr:sp macro="" textlink="">
      <xdr:nvSpPr>
        <xdr:cNvPr id="2" name="正方形/長方形 1"/>
        <xdr:cNvSpPr/>
      </xdr:nvSpPr>
      <xdr:spPr>
        <a:xfrm>
          <a:off x="2619375" y="9763125"/>
          <a:ext cx="2362200" cy="180975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</xdr:row>
      <xdr:rowOff>209550</xdr:rowOff>
    </xdr:from>
    <xdr:to>
      <xdr:col>2</xdr:col>
      <xdr:colOff>361950</xdr:colOff>
      <xdr:row>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695325" y="1123950"/>
          <a:ext cx="3619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2</xdr:col>
      <xdr:colOff>57150</xdr:colOff>
      <xdr:row>1</xdr:row>
      <xdr:rowOff>114300</xdr:rowOff>
    </xdr:from>
    <xdr:to>
      <xdr:col>2</xdr:col>
      <xdr:colOff>409575</xdr:colOff>
      <xdr:row>2</xdr:row>
      <xdr:rowOff>171450</xdr:rowOff>
    </xdr:to>
    <xdr:sp macro="" textlink="">
      <xdr:nvSpPr>
        <xdr:cNvPr id="4" name="テキスト ボックス 3"/>
        <xdr:cNvSpPr txBox="1"/>
      </xdr:nvSpPr>
      <xdr:spPr>
        <a:xfrm>
          <a:off x="752475" y="2667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①</a:t>
          </a:r>
        </a:p>
      </xdr:txBody>
    </xdr:sp>
    <xdr:clientData/>
  </xdr:twoCellAnchor>
  <xdr:twoCellAnchor>
    <xdr:from>
      <xdr:col>1</xdr:col>
      <xdr:colOff>314325</xdr:colOff>
      <xdr:row>2</xdr:row>
      <xdr:rowOff>190500</xdr:rowOff>
    </xdr:from>
    <xdr:to>
      <xdr:col>2</xdr:col>
      <xdr:colOff>304800</xdr:colOff>
      <xdr:row>4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647700" y="6286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②</a:t>
          </a:r>
        </a:p>
      </xdr:txBody>
    </xdr:sp>
    <xdr:clientData/>
  </xdr:twoCellAnchor>
  <xdr:twoCellAnchor>
    <xdr:from>
      <xdr:col>6</xdr:col>
      <xdr:colOff>904875</xdr:colOff>
      <xdr:row>2</xdr:row>
      <xdr:rowOff>190500</xdr:rowOff>
    </xdr:from>
    <xdr:to>
      <xdr:col>7</xdr:col>
      <xdr:colOff>342900</xdr:colOff>
      <xdr:row>4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3543300" y="6286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③</a:t>
          </a:r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2</xdr:col>
      <xdr:colOff>304800</xdr:colOff>
      <xdr:row>5</xdr:row>
      <xdr:rowOff>57150</xdr:rowOff>
    </xdr:to>
    <xdr:sp macro="" textlink="">
      <xdr:nvSpPr>
        <xdr:cNvPr id="7" name="テキスト ボックス 6"/>
        <xdr:cNvSpPr txBox="1"/>
      </xdr:nvSpPr>
      <xdr:spPr>
        <a:xfrm>
          <a:off x="647700" y="8763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④</a:t>
          </a:r>
        </a:p>
      </xdr:txBody>
    </xdr:sp>
    <xdr:clientData/>
  </xdr:twoCellAnchor>
  <xdr:twoCellAnchor>
    <xdr:from>
      <xdr:col>6</xdr:col>
      <xdr:colOff>904875</xdr:colOff>
      <xdr:row>3</xdr:row>
      <xdr:rowOff>171450</xdr:rowOff>
    </xdr:from>
    <xdr:to>
      <xdr:col>7</xdr:col>
      <xdr:colOff>342900</xdr:colOff>
      <xdr:row>5</xdr:row>
      <xdr:rowOff>57150</xdr:rowOff>
    </xdr:to>
    <xdr:sp macro="" textlink="">
      <xdr:nvSpPr>
        <xdr:cNvPr id="8" name="テキスト ボックス 7"/>
        <xdr:cNvSpPr txBox="1"/>
      </xdr:nvSpPr>
      <xdr:spPr>
        <a:xfrm>
          <a:off x="3543300" y="8763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⑤</a:t>
          </a:r>
        </a:p>
      </xdr:txBody>
    </xdr:sp>
    <xdr:clientData/>
  </xdr:twoCellAnchor>
  <xdr:twoCellAnchor>
    <xdr:from>
      <xdr:col>1</xdr:col>
      <xdr:colOff>314325</xdr:colOff>
      <xdr:row>4</xdr:row>
      <xdr:rowOff>200025</xdr:rowOff>
    </xdr:from>
    <xdr:to>
      <xdr:col>2</xdr:col>
      <xdr:colOff>304800</xdr:colOff>
      <xdr:row>7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647700" y="1114425"/>
          <a:ext cx="3524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⑥</a:t>
          </a:r>
        </a:p>
      </xdr:txBody>
    </xdr:sp>
    <xdr:clientData/>
  </xdr:twoCellAnchor>
  <xdr:twoCellAnchor>
    <xdr:from>
      <xdr:col>6</xdr:col>
      <xdr:colOff>904875</xdr:colOff>
      <xdr:row>5</xdr:row>
      <xdr:rowOff>200025</xdr:rowOff>
    </xdr:from>
    <xdr:to>
      <xdr:col>7</xdr:col>
      <xdr:colOff>342900</xdr:colOff>
      <xdr:row>6</xdr:row>
      <xdr:rowOff>238125</xdr:rowOff>
    </xdr:to>
    <xdr:sp macro="" textlink="">
      <xdr:nvSpPr>
        <xdr:cNvPr id="10" name="テキスト ボックス 9"/>
        <xdr:cNvSpPr txBox="1"/>
      </xdr:nvSpPr>
      <xdr:spPr>
        <a:xfrm>
          <a:off x="3543300" y="1362075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⑧</a:t>
          </a:r>
        </a:p>
      </xdr:txBody>
    </xdr:sp>
    <xdr:clientData/>
  </xdr:twoCellAnchor>
  <xdr:twoCellAnchor>
    <xdr:from>
      <xdr:col>6</xdr:col>
      <xdr:colOff>66675</xdr:colOff>
      <xdr:row>21</xdr:row>
      <xdr:rowOff>85724</xdr:rowOff>
    </xdr:from>
    <xdr:to>
      <xdr:col>8</xdr:col>
      <xdr:colOff>19050</xdr:colOff>
      <xdr:row>26</xdr:row>
      <xdr:rowOff>238124</xdr:rowOff>
    </xdr:to>
    <xdr:sp macro="" textlink="">
      <xdr:nvSpPr>
        <xdr:cNvPr id="11" name="角丸四角形吹き出し 10"/>
        <xdr:cNvSpPr/>
      </xdr:nvSpPr>
      <xdr:spPr>
        <a:xfrm>
          <a:off x="2705100" y="4819649"/>
          <a:ext cx="1581150" cy="1343025"/>
        </a:xfrm>
        <a:prstGeom prst="wedgeRoundRectCallout">
          <a:avLst>
            <a:gd name="adj1" fmla="val -85119"/>
            <a:gd name="adj2" fmla="val 704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tx1"/>
              </a:solidFill>
            </a:rPr>
            <a:t>開始時刻と終了時刻を入力してください（プルダウン選択することもできます）</a:t>
          </a:r>
        </a:p>
      </xdr:txBody>
    </xdr:sp>
    <xdr:clientData/>
  </xdr:twoCellAnchor>
  <xdr:twoCellAnchor>
    <xdr:from>
      <xdr:col>3</xdr:col>
      <xdr:colOff>200025</xdr:colOff>
      <xdr:row>8</xdr:row>
      <xdr:rowOff>19050</xdr:rowOff>
    </xdr:from>
    <xdr:to>
      <xdr:col>4</xdr:col>
      <xdr:colOff>66675</xdr:colOff>
      <xdr:row>10</xdr:row>
      <xdr:rowOff>57150</xdr:rowOff>
    </xdr:to>
    <xdr:sp macro="" textlink="">
      <xdr:nvSpPr>
        <xdr:cNvPr id="12" name="テキスト ボックス 11"/>
        <xdr:cNvSpPr txBox="1"/>
      </xdr:nvSpPr>
      <xdr:spPr>
        <a:xfrm>
          <a:off x="1381125" y="18288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⑨</a:t>
          </a:r>
        </a:p>
      </xdr:txBody>
    </xdr:sp>
    <xdr:clientData/>
  </xdr:twoCellAnchor>
  <xdr:twoCellAnchor>
    <xdr:from>
      <xdr:col>8</xdr:col>
      <xdr:colOff>9525</xdr:colOff>
      <xdr:row>8</xdr:row>
      <xdr:rowOff>28575</xdr:rowOff>
    </xdr:from>
    <xdr:to>
      <xdr:col>8</xdr:col>
      <xdr:colOff>361950</xdr:colOff>
      <xdr:row>10</xdr:row>
      <xdr:rowOff>66675</xdr:rowOff>
    </xdr:to>
    <xdr:sp macro="" textlink="">
      <xdr:nvSpPr>
        <xdr:cNvPr id="13" name="テキスト ボックス 12"/>
        <xdr:cNvSpPr txBox="1"/>
      </xdr:nvSpPr>
      <xdr:spPr>
        <a:xfrm>
          <a:off x="4276725" y="1838325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⑩</a:t>
          </a:r>
        </a:p>
      </xdr:txBody>
    </xdr:sp>
    <xdr:clientData/>
  </xdr:twoCellAnchor>
  <xdr:twoCellAnchor>
    <xdr:from>
      <xdr:col>9</xdr:col>
      <xdr:colOff>647700</xdr:colOff>
      <xdr:row>41</xdr:row>
      <xdr:rowOff>161925</xdr:rowOff>
    </xdr:from>
    <xdr:to>
      <xdr:col>10</xdr:col>
      <xdr:colOff>285750</xdr:colOff>
      <xdr:row>43</xdr:row>
      <xdr:rowOff>19050</xdr:rowOff>
    </xdr:to>
    <xdr:sp macro="" textlink="">
      <xdr:nvSpPr>
        <xdr:cNvPr id="14" name="テキスト ボックス 13"/>
        <xdr:cNvSpPr txBox="1"/>
      </xdr:nvSpPr>
      <xdr:spPr>
        <a:xfrm>
          <a:off x="5629275" y="96583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⑪</a:t>
          </a:r>
        </a:p>
      </xdr:txBody>
    </xdr:sp>
    <xdr:clientData/>
  </xdr:twoCellAnchor>
  <xdr:twoCellAnchor>
    <xdr:from>
      <xdr:col>0</xdr:col>
      <xdr:colOff>314325</xdr:colOff>
      <xdr:row>42</xdr:row>
      <xdr:rowOff>180975</xdr:rowOff>
    </xdr:from>
    <xdr:to>
      <xdr:col>1</xdr:col>
      <xdr:colOff>333375</xdr:colOff>
      <xdr:row>44</xdr:row>
      <xdr:rowOff>38100</xdr:rowOff>
    </xdr:to>
    <xdr:sp macro="" textlink="">
      <xdr:nvSpPr>
        <xdr:cNvPr id="15" name="テキスト ボックス 14"/>
        <xdr:cNvSpPr txBox="1"/>
      </xdr:nvSpPr>
      <xdr:spPr>
        <a:xfrm>
          <a:off x="314325" y="9915525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⑫</a:t>
          </a:r>
        </a:p>
      </xdr:txBody>
    </xdr:sp>
    <xdr:clientData/>
  </xdr:twoCellAnchor>
  <xdr:twoCellAnchor>
    <xdr:from>
      <xdr:col>5</xdr:col>
      <xdr:colOff>409575</xdr:colOff>
      <xdr:row>41</xdr:row>
      <xdr:rowOff>171450</xdr:rowOff>
    </xdr:from>
    <xdr:to>
      <xdr:col>6</xdr:col>
      <xdr:colOff>276225</xdr:colOff>
      <xdr:row>43</xdr:row>
      <xdr:rowOff>28575</xdr:rowOff>
    </xdr:to>
    <xdr:sp macro="" textlink="">
      <xdr:nvSpPr>
        <xdr:cNvPr id="16" name="テキスト ボックス 15"/>
        <xdr:cNvSpPr txBox="1"/>
      </xdr:nvSpPr>
      <xdr:spPr>
        <a:xfrm>
          <a:off x="2562225" y="9667875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⑬</a:t>
          </a:r>
        </a:p>
      </xdr:txBody>
    </xdr:sp>
    <xdr:clientData/>
  </xdr:twoCellAnchor>
  <xdr:twoCellAnchor>
    <xdr:from>
      <xdr:col>8</xdr:col>
      <xdr:colOff>609600</xdr:colOff>
      <xdr:row>0</xdr:row>
      <xdr:rowOff>0</xdr:rowOff>
    </xdr:from>
    <xdr:to>
      <xdr:col>10</xdr:col>
      <xdr:colOff>666750</xdr:colOff>
      <xdr:row>2</xdr:row>
      <xdr:rowOff>201711</xdr:rowOff>
    </xdr:to>
    <xdr:sp macro="" textlink="">
      <xdr:nvSpPr>
        <xdr:cNvPr id="17" name="正方形/長方形 16"/>
        <xdr:cNvSpPr/>
      </xdr:nvSpPr>
      <xdr:spPr>
        <a:xfrm>
          <a:off x="4876800" y="0"/>
          <a:ext cx="1485900" cy="63986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904875</xdr:colOff>
      <xdr:row>4</xdr:row>
      <xdr:rowOff>209550</xdr:rowOff>
    </xdr:from>
    <xdr:to>
      <xdr:col>7</xdr:col>
      <xdr:colOff>342900</xdr:colOff>
      <xdr:row>6</xdr:row>
      <xdr:rowOff>57150</xdr:rowOff>
    </xdr:to>
    <xdr:sp macro="" textlink="">
      <xdr:nvSpPr>
        <xdr:cNvPr id="18" name="テキスト ボックス 17"/>
        <xdr:cNvSpPr txBox="1"/>
      </xdr:nvSpPr>
      <xdr:spPr>
        <a:xfrm>
          <a:off x="3543300" y="11239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⑦</a:t>
          </a:r>
        </a:p>
      </xdr:txBody>
    </xdr:sp>
    <xdr:clientData/>
  </xdr:twoCellAnchor>
  <xdr:twoCellAnchor>
    <xdr:from>
      <xdr:col>0</xdr:col>
      <xdr:colOff>0</xdr:colOff>
      <xdr:row>6</xdr:row>
      <xdr:rowOff>38100</xdr:rowOff>
    </xdr:from>
    <xdr:to>
      <xdr:col>4</xdr:col>
      <xdr:colOff>171450</xdr:colOff>
      <xdr:row>7</xdr:row>
      <xdr:rowOff>57150</xdr:rowOff>
    </xdr:to>
    <xdr:sp macro="" textlink="">
      <xdr:nvSpPr>
        <xdr:cNvPr id="19" name="角丸四角形吹き出し 18"/>
        <xdr:cNvSpPr/>
      </xdr:nvSpPr>
      <xdr:spPr>
        <a:xfrm>
          <a:off x="0" y="1447800"/>
          <a:ext cx="1838325" cy="266700"/>
        </a:xfrm>
        <a:prstGeom prst="wedgeRoundRectCallout">
          <a:avLst>
            <a:gd name="adj1" fmla="val -35655"/>
            <a:gd name="adj2" fmla="val 13912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tx1"/>
              </a:solidFill>
            </a:rPr>
            <a:t>日付を入力してください</a:t>
          </a:r>
        </a:p>
      </xdr:txBody>
    </xdr:sp>
    <xdr:clientData/>
  </xdr:twoCellAnchor>
  <xdr:twoCellAnchor>
    <xdr:from>
      <xdr:col>5</xdr:col>
      <xdr:colOff>447675</xdr:colOff>
      <xdr:row>15</xdr:row>
      <xdr:rowOff>85725</xdr:rowOff>
    </xdr:from>
    <xdr:to>
      <xdr:col>7</xdr:col>
      <xdr:colOff>628650</xdr:colOff>
      <xdr:row>19</xdr:row>
      <xdr:rowOff>19051</xdr:rowOff>
    </xdr:to>
    <xdr:sp macro="" textlink="">
      <xdr:nvSpPr>
        <xdr:cNvPr id="20" name="角丸四角形吹き出し 19"/>
        <xdr:cNvSpPr/>
      </xdr:nvSpPr>
      <xdr:spPr>
        <a:xfrm>
          <a:off x="2600325" y="3390900"/>
          <a:ext cx="1581150" cy="885826"/>
        </a:xfrm>
        <a:prstGeom prst="wedgeRoundRectCallout">
          <a:avLst>
            <a:gd name="adj1" fmla="val -68853"/>
            <a:gd name="adj2" fmla="val -10370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tx1"/>
              </a:solidFill>
            </a:rPr>
            <a:t>１日複数回を入力する場合は、同じ日付を入力してください。</a:t>
          </a:r>
        </a:p>
      </xdr:txBody>
    </xdr:sp>
    <xdr:clientData/>
  </xdr:twoCellAnchor>
  <xdr:twoCellAnchor>
    <xdr:from>
      <xdr:col>1</xdr:col>
      <xdr:colOff>142874</xdr:colOff>
      <xdr:row>17</xdr:row>
      <xdr:rowOff>38099</xdr:rowOff>
    </xdr:from>
    <xdr:to>
      <xdr:col>5</xdr:col>
      <xdr:colOff>104774</xdr:colOff>
      <xdr:row>22</xdr:row>
      <xdr:rowOff>85725</xdr:rowOff>
    </xdr:to>
    <xdr:sp macro="" textlink="">
      <xdr:nvSpPr>
        <xdr:cNvPr id="21" name="角丸四角形 20"/>
        <xdr:cNvSpPr/>
      </xdr:nvSpPr>
      <xdr:spPr>
        <a:xfrm>
          <a:off x="476249" y="3819524"/>
          <a:ext cx="1781175" cy="123825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利用した日を上から順に入力してください。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利用のない日は入力は不要です。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42</xdr:row>
      <xdr:rowOff>28575</xdr:rowOff>
    </xdr:from>
    <xdr:to>
      <xdr:col>9</xdr:col>
      <xdr:colOff>0</xdr:colOff>
      <xdr:row>42</xdr:row>
      <xdr:rowOff>209550</xdr:rowOff>
    </xdr:to>
    <xdr:sp macro="" textlink="">
      <xdr:nvSpPr>
        <xdr:cNvPr id="2" name="正方形/長方形 1"/>
        <xdr:cNvSpPr/>
      </xdr:nvSpPr>
      <xdr:spPr>
        <a:xfrm>
          <a:off x="2619375" y="9763125"/>
          <a:ext cx="2362200" cy="180975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</xdr:row>
      <xdr:rowOff>209550</xdr:rowOff>
    </xdr:from>
    <xdr:to>
      <xdr:col>2</xdr:col>
      <xdr:colOff>361950</xdr:colOff>
      <xdr:row>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695325" y="1123950"/>
          <a:ext cx="3619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2</xdr:col>
      <xdr:colOff>57150</xdr:colOff>
      <xdr:row>1</xdr:row>
      <xdr:rowOff>114300</xdr:rowOff>
    </xdr:from>
    <xdr:to>
      <xdr:col>2</xdr:col>
      <xdr:colOff>409575</xdr:colOff>
      <xdr:row>2</xdr:row>
      <xdr:rowOff>171450</xdr:rowOff>
    </xdr:to>
    <xdr:sp macro="" textlink="">
      <xdr:nvSpPr>
        <xdr:cNvPr id="4" name="テキスト ボックス 3"/>
        <xdr:cNvSpPr txBox="1"/>
      </xdr:nvSpPr>
      <xdr:spPr>
        <a:xfrm>
          <a:off x="752475" y="2667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①</a:t>
          </a:r>
        </a:p>
      </xdr:txBody>
    </xdr:sp>
    <xdr:clientData/>
  </xdr:twoCellAnchor>
  <xdr:twoCellAnchor>
    <xdr:from>
      <xdr:col>1</xdr:col>
      <xdr:colOff>314325</xdr:colOff>
      <xdr:row>2</xdr:row>
      <xdr:rowOff>190500</xdr:rowOff>
    </xdr:from>
    <xdr:to>
      <xdr:col>2</xdr:col>
      <xdr:colOff>304800</xdr:colOff>
      <xdr:row>4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647700" y="6286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②</a:t>
          </a:r>
        </a:p>
      </xdr:txBody>
    </xdr:sp>
    <xdr:clientData/>
  </xdr:twoCellAnchor>
  <xdr:twoCellAnchor>
    <xdr:from>
      <xdr:col>6</xdr:col>
      <xdr:colOff>904875</xdr:colOff>
      <xdr:row>2</xdr:row>
      <xdr:rowOff>190500</xdr:rowOff>
    </xdr:from>
    <xdr:to>
      <xdr:col>7</xdr:col>
      <xdr:colOff>342900</xdr:colOff>
      <xdr:row>4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3543300" y="6286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③</a:t>
          </a:r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2</xdr:col>
      <xdr:colOff>304800</xdr:colOff>
      <xdr:row>5</xdr:row>
      <xdr:rowOff>57150</xdr:rowOff>
    </xdr:to>
    <xdr:sp macro="" textlink="">
      <xdr:nvSpPr>
        <xdr:cNvPr id="7" name="テキスト ボックス 6"/>
        <xdr:cNvSpPr txBox="1"/>
      </xdr:nvSpPr>
      <xdr:spPr>
        <a:xfrm>
          <a:off x="647700" y="8763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④</a:t>
          </a:r>
        </a:p>
      </xdr:txBody>
    </xdr:sp>
    <xdr:clientData/>
  </xdr:twoCellAnchor>
  <xdr:twoCellAnchor>
    <xdr:from>
      <xdr:col>6</xdr:col>
      <xdr:colOff>904875</xdr:colOff>
      <xdr:row>3</xdr:row>
      <xdr:rowOff>171450</xdr:rowOff>
    </xdr:from>
    <xdr:to>
      <xdr:col>7</xdr:col>
      <xdr:colOff>342900</xdr:colOff>
      <xdr:row>5</xdr:row>
      <xdr:rowOff>57150</xdr:rowOff>
    </xdr:to>
    <xdr:sp macro="" textlink="">
      <xdr:nvSpPr>
        <xdr:cNvPr id="8" name="テキスト ボックス 7"/>
        <xdr:cNvSpPr txBox="1"/>
      </xdr:nvSpPr>
      <xdr:spPr>
        <a:xfrm>
          <a:off x="3543300" y="8763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⑤</a:t>
          </a:r>
        </a:p>
      </xdr:txBody>
    </xdr:sp>
    <xdr:clientData/>
  </xdr:twoCellAnchor>
  <xdr:twoCellAnchor>
    <xdr:from>
      <xdr:col>1</xdr:col>
      <xdr:colOff>314325</xdr:colOff>
      <xdr:row>4</xdr:row>
      <xdr:rowOff>200025</xdr:rowOff>
    </xdr:from>
    <xdr:to>
      <xdr:col>2</xdr:col>
      <xdr:colOff>304800</xdr:colOff>
      <xdr:row>7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647700" y="1114425"/>
          <a:ext cx="3524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⑥</a:t>
          </a:r>
        </a:p>
      </xdr:txBody>
    </xdr:sp>
    <xdr:clientData/>
  </xdr:twoCellAnchor>
  <xdr:twoCellAnchor>
    <xdr:from>
      <xdr:col>6</xdr:col>
      <xdr:colOff>904875</xdr:colOff>
      <xdr:row>5</xdr:row>
      <xdr:rowOff>200025</xdr:rowOff>
    </xdr:from>
    <xdr:to>
      <xdr:col>7</xdr:col>
      <xdr:colOff>342900</xdr:colOff>
      <xdr:row>6</xdr:row>
      <xdr:rowOff>238125</xdr:rowOff>
    </xdr:to>
    <xdr:sp macro="" textlink="">
      <xdr:nvSpPr>
        <xdr:cNvPr id="10" name="テキスト ボックス 9"/>
        <xdr:cNvSpPr txBox="1"/>
      </xdr:nvSpPr>
      <xdr:spPr>
        <a:xfrm>
          <a:off x="3543300" y="1362075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⑧</a:t>
          </a:r>
        </a:p>
      </xdr:txBody>
    </xdr:sp>
    <xdr:clientData/>
  </xdr:twoCellAnchor>
  <xdr:twoCellAnchor>
    <xdr:from>
      <xdr:col>6</xdr:col>
      <xdr:colOff>66675</xdr:colOff>
      <xdr:row>14</xdr:row>
      <xdr:rowOff>200024</xdr:rowOff>
    </xdr:from>
    <xdr:to>
      <xdr:col>8</xdr:col>
      <xdr:colOff>19050</xdr:colOff>
      <xdr:row>20</xdr:row>
      <xdr:rowOff>114299</xdr:rowOff>
    </xdr:to>
    <xdr:sp macro="" textlink="">
      <xdr:nvSpPr>
        <xdr:cNvPr id="11" name="角丸四角形吹き出し 10"/>
        <xdr:cNvSpPr/>
      </xdr:nvSpPr>
      <xdr:spPr>
        <a:xfrm>
          <a:off x="2705100" y="3267074"/>
          <a:ext cx="1581150" cy="1343025"/>
        </a:xfrm>
        <a:prstGeom prst="wedgeRoundRectCallout">
          <a:avLst>
            <a:gd name="adj1" fmla="val -85119"/>
            <a:gd name="adj2" fmla="val 704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tx1"/>
              </a:solidFill>
            </a:rPr>
            <a:t>開始時刻と終了時刻を入力してください（プルダウン選択することもできます）</a:t>
          </a:r>
        </a:p>
      </xdr:txBody>
    </xdr:sp>
    <xdr:clientData/>
  </xdr:twoCellAnchor>
  <xdr:twoCellAnchor>
    <xdr:from>
      <xdr:col>3</xdr:col>
      <xdr:colOff>200025</xdr:colOff>
      <xdr:row>8</xdr:row>
      <xdr:rowOff>19050</xdr:rowOff>
    </xdr:from>
    <xdr:to>
      <xdr:col>4</xdr:col>
      <xdr:colOff>66675</xdr:colOff>
      <xdr:row>10</xdr:row>
      <xdr:rowOff>57150</xdr:rowOff>
    </xdr:to>
    <xdr:sp macro="" textlink="">
      <xdr:nvSpPr>
        <xdr:cNvPr id="12" name="テキスト ボックス 11"/>
        <xdr:cNvSpPr txBox="1"/>
      </xdr:nvSpPr>
      <xdr:spPr>
        <a:xfrm>
          <a:off x="1381125" y="182880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⑨</a:t>
          </a:r>
        </a:p>
      </xdr:txBody>
    </xdr:sp>
    <xdr:clientData/>
  </xdr:twoCellAnchor>
  <xdr:twoCellAnchor>
    <xdr:from>
      <xdr:col>8</xdr:col>
      <xdr:colOff>9525</xdr:colOff>
      <xdr:row>8</xdr:row>
      <xdr:rowOff>28575</xdr:rowOff>
    </xdr:from>
    <xdr:to>
      <xdr:col>8</xdr:col>
      <xdr:colOff>361950</xdr:colOff>
      <xdr:row>10</xdr:row>
      <xdr:rowOff>66675</xdr:rowOff>
    </xdr:to>
    <xdr:sp macro="" textlink="">
      <xdr:nvSpPr>
        <xdr:cNvPr id="13" name="テキスト ボックス 12"/>
        <xdr:cNvSpPr txBox="1"/>
      </xdr:nvSpPr>
      <xdr:spPr>
        <a:xfrm>
          <a:off x="4276725" y="1838325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⑩</a:t>
          </a:r>
        </a:p>
      </xdr:txBody>
    </xdr:sp>
    <xdr:clientData/>
  </xdr:twoCellAnchor>
  <xdr:twoCellAnchor>
    <xdr:from>
      <xdr:col>9</xdr:col>
      <xdr:colOff>647700</xdr:colOff>
      <xdr:row>41</xdr:row>
      <xdr:rowOff>161925</xdr:rowOff>
    </xdr:from>
    <xdr:to>
      <xdr:col>10</xdr:col>
      <xdr:colOff>285750</xdr:colOff>
      <xdr:row>43</xdr:row>
      <xdr:rowOff>19050</xdr:rowOff>
    </xdr:to>
    <xdr:sp macro="" textlink="">
      <xdr:nvSpPr>
        <xdr:cNvPr id="14" name="テキスト ボックス 13"/>
        <xdr:cNvSpPr txBox="1"/>
      </xdr:nvSpPr>
      <xdr:spPr>
        <a:xfrm>
          <a:off x="5629275" y="96583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⑪</a:t>
          </a:r>
        </a:p>
      </xdr:txBody>
    </xdr:sp>
    <xdr:clientData/>
  </xdr:twoCellAnchor>
  <xdr:twoCellAnchor>
    <xdr:from>
      <xdr:col>0</xdr:col>
      <xdr:colOff>314325</xdr:colOff>
      <xdr:row>42</xdr:row>
      <xdr:rowOff>180975</xdr:rowOff>
    </xdr:from>
    <xdr:to>
      <xdr:col>1</xdr:col>
      <xdr:colOff>333375</xdr:colOff>
      <xdr:row>44</xdr:row>
      <xdr:rowOff>38100</xdr:rowOff>
    </xdr:to>
    <xdr:sp macro="" textlink="">
      <xdr:nvSpPr>
        <xdr:cNvPr id="15" name="テキスト ボックス 14"/>
        <xdr:cNvSpPr txBox="1"/>
      </xdr:nvSpPr>
      <xdr:spPr>
        <a:xfrm>
          <a:off x="314325" y="9915525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⑫</a:t>
          </a:r>
        </a:p>
      </xdr:txBody>
    </xdr:sp>
    <xdr:clientData/>
  </xdr:twoCellAnchor>
  <xdr:twoCellAnchor>
    <xdr:from>
      <xdr:col>5</xdr:col>
      <xdr:colOff>409575</xdr:colOff>
      <xdr:row>41</xdr:row>
      <xdr:rowOff>171450</xdr:rowOff>
    </xdr:from>
    <xdr:to>
      <xdr:col>6</xdr:col>
      <xdr:colOff>276225</xdr:colOff>
      <xdr:row>43</xdr:row>
      <xdr:rowOff>28575</xdr:rowOff>
    </xdr:to>
    <xdr:sp macro="" textlink="">
      <xdr:nvSpPr>
        <xdr:cNvPr id="16" name="テキスト ボックス 15"/>
        <xdr:cNvSpPr txBox="1"/>
      </xdr:nvSpPr>
      <xdr:spPr>
        <a:xfrm>
          <a:off x="2562225" y="9667875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⑬</a:t>
          </a:r>
        </a:p>
      </xdr:txBody>
    </xdr:sp>
    <xdr:clientData/>
  </xdr:twoCellAnchor>
  <xdr:twoCellAnchor>
    <xdr:from>
      <xdr:col>8</xdr:col>
      <xdr:colOff>609600</xdr:colOff>
      <xdr:row>0</xdr:row>
      <xdr:rowOff>0</xdr:rowOff>
    </xdr:from>
    <xdr:to>
      <xdr:col>10</xdr:col>
      <xdr:colOff>666750</xdr:colOff>
      <xdr:row>2</xdr:row>
      <xdr:rowOff>201711</xdr:rowOff>
    </xdr:to>
    <xdr:sp macro="" textlink="">
      <xdr:nvSpPr>
        <xdr:cNvPr id="17" name="正方形/長方形 16"/>
        <xdr:cNvSpPr/>
      </xdr:nvSpPr>
      <xdr:spPr>
        <a:xfrm>
          <a:off x="4876800" y="0"/>
          <a:ext cx="1485900" cy="63986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904875</xdr:colOff>
      <xdr:row>4</xdr:row>
      <xdr:rowOff>209550</xdr:rowOff>
    </xdr:from>
    <xdr:to>
      <xdr:col>7</xdr:col>
      <xdr:colOff>342900</xdr:colOff>
      <xdr:row>6</xdr:row>
      <xdr:rowOff>57150</xdr:rowOff>
    </xdr:to>
    <xdr:sp macro="" textlink="">
      <xdr:nvSpPr>
        <xdr:cNvPr id="18" name="テキスト ボックス 17"/>
        <xdr:cNvSpPr txBox="1"/>
      </xdr:nvSpPr>
      <xdr:spPr>
        <a:xfrm>
          <a:off x="3543300" y="1123950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42</xdr:row>
      <xdr:rowOff>19050</xdr:rowOff>
    </xdr:from>
    <xdr:to>
      <xdr:col>8</xdr:col>
      <xdr:colOff>666750</xdr:colOff>
      <xdr:row>42</xdr:row>
      <xdr:rowOff>228600</xdr:rowOff>
    </xdr:to>
    <xdr:sp macro="" textlink="">
      <xdr:nvSpPr>
        <xdr:cNvPr id="2" name="正方形/長方形 1"/>
        <xdr:cNvSpPr/>
      </xdr:nvSpPr>
      <xdr:spPr>
        <a:xfrm>
          <a:off x="2647949" y="9896475"/>
          <a:ext cx="2295526" cy="209550"/>
        </a:xfrm>
        <a:prstGeom prst="rect">
          <a:avLst/>
        </a:prstGeom>
        <a:pattFill prst="pct5">
          <a:fgClr>
            <a:srgbClr val="002060"/>
          </a:fgClr>
          <a:bgClr>
            <a:schemeClr val="bg1"/>
          </a:bgClr>
        </a:patt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1</xdr:row>
      <xdr:rowOff>123826</xdr:rowOff>
    </xdr:from>
    <xdr:to>
      <xdr:col>2</xdr:col>
      <xdr:colOff>447675</xdr:colOff>
      <xdr:row>2</xdr:row>
      <xdr:rowOff>219076</xdr:rowOff>
    </xdr:to>
    <xdr:sp macro="" textlink="">
      <xdr:nvSpPr>
        <xdr:cNvPr id="3" name="テキスト ボックス 2"/>
        <xdr:cNvSpPr txBox="1"/>
      </xdr:nvSpPr>
      <xdr:spPr>
        <a:xfrm>
          <a:off x="762000" y="323851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①</a:t>
          </a:r>
        </a:p>
      </xdr:txBody>
    </xdr:sp>
    <xdr:clientData/>
  </xdr:twoCellAnchor>
  <xdr:twoCellAnchor>
    <xdr:from>
      <xdr:col>1</xdr:col>
      <xdr:colOff>314325</xdr:colOff>
      <xdr:row>2</xdr:row>
      <xdr:rowOff>200026</xdr:rowOff>
    </xdr:from>
    <xdr:to>
      <xdr:col>2</xdr:col>
      <xdr:colOff>333375</xdr:colOff>
      <xdr:row>4</xdr:row>
      <xdr:rowOff>104776</xdr:rowOff>
    </xdr:to>
    <xdr:sp macro="" textlink="">
      <xdr:nvSpPr>
        <xdr:cNvPr id="4" name="テキスト ボックス 3"/>
        <xdr:cNvSpPr txBox="1"/>
      </xdr:nvSpPr>
      <xdr:spPr>
        <a:xfrm>
          <a:off x="647700" y="685801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②</a:t>
          </a:r>
        </a:p>
      </xdr:txBody>
    </xdr:sp>
    <xdr:clientData/>
  </xdr:twoCellAnchor>
  <xdr:twoCellAnchor>
    <xdr:from>
      <xdr:col>7</xdr:col>
      <xdr:colOff>9525</xdr:colOff>
      <xdr:row>2</xdr:row>
      <xdr:rowOff>200026</xdr:rowOff>
    </xdr:from>
    <xdr:to>
      <xdr:col>7</xdr:col>
      <xdr:colOff>390525</xdr:colOff>
      <xdr:row>4</xdr:row>
      <xdr:rowOff>104776</xdr:rowOff>
    </xdr:to>
    <xdr:sp macro="" textlink="">
      <xdr:nvSpPr>
        <xdr:cNvPr id="5" name="テキスト ボックス 4"/>
        <xdr:cNvSpPr txBox="1"/>
      </xdr:nvSpPr>
      <xdr:spPr>
        <a:xfrm>
          <a:off x="3467100" y="685801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③</a:t>
          </a:r>
        </a:p>
      </xdr:txBody>
    </xdr:sp>
    <xdr:clientData/>
  </xdr:twoCellAnchor>
  <xdr:twoCellAnchor>
    <xdr:from>
      <xdr:col>1</xdr:col>
      <xdr:colOff>314325</xdr:colOff>
      <xdr:row>3</xdr:row>
      <xdr:rowOff>161926</xdr:rowOff>
    </xdr:from>
    <xdr:to>
      <xdr:col>2</xdr:col>
      <xdr:colOff>333375</xdr:colOff>
      <xdr:row>5</xdr:row>
      <xdr:rowOff>85726</xdr:rowOff>
    </xdr:to>
    <xdr:sp macro="" textlink="">
      <xdr:nvSpPr>
        <xdr:cNvPr id="6" name="テキスト ボックス 5"/>
        <xdr:cNvSpPr txBox="1"/>
      </xdr:nvSpPr>
      <xdr:spPr>
        <a:xfrm>
          <a:off x="647700" y="914401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④</a:t>
          </a:r>
        </a:p>
      </xdr:txBody>
    </xdr:sp>
    <xdr:clientData/>
  </xdr:twoCellAnchor>
  <xdr:twoCellAnchor>
    <xdr:from>
      <xdr:col>1</xdr:col>
      <xdr:colOff>314325</xdr:colOff>
      <xdr:row>4</xdr:row>
      <xdr:rowOff>190501</xdr:rowOff>
    </xdr:from>
    <xdr:to>
      <xdr:col>2</xdr:col>
      <xdr:colOff>333375</xdr:colOff>
      <xdr:row>6</xdr:row>
      <xdr:rowOff>76201</xdr:rowOff>
    </xdr:to>
    <xdr:sp macro="" textlink="">
      <xdr:nvSpPr>
        <xdr:cNvPr id="7" name="テキスト ボックス 6"/>
        <xdr:cNvSpPr txBox="1"/>
      </xdr:nvSpPr>
      <xdr:spPr>
        <a:xfrm>
          <a:off x="647700" y="1152526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⑥</a:t>
          </a:r>
        </a:p>
      </xdr:txBody>
    </xdr:sp>
    <xdr:clientData/>
  </xdr:twoCellAnchor>
  <xdr:twoCellAnchor>
    <xdr:from>
      <xdr:col>7</xdr:col>
      <xdr:colOff>9525</xdr:colOff>
      <xdr:row>3</xdr:row>
      <xdr:rowOff>161926</xdr:rowOff>
    </xdr:from>
    <xdr:to>
      <xdr:col>7</xdr:col>
      <xdr:colOff>390525</xdr:colOff>
      <xdr:row>5</xdr:row>
      <xdr:rowOff>85726</xdr:rowOff>
    </xdr:to>
    <xdr:sp macro="" textlink="">
      <xdr:nvSpPr>
        <xdr:cNvPr id="8" name="テキスト ボックス 7"/>
        <xdr:cNvSpPr txBox="1"/>
      </xdr:nvSpPr>
      <xdr:spPr>
        <a:xfrm>
          <a:off x="3467100" y="914401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⑤</a:t>
          </a:r>
        </a:p>
      </xdr:txBody>
    </xdr:sp>
    <xdr:clientData/>
  </xdr:twoCellAnchor>
  <xdr:twoCellAnchor>
    <xdr:from>
      <xdr:col>7</xdr:col>
      <xdr:colOff>9525</xdr:colOff>
      <xdr:row>4</xdr:row>
      <xdr:rowOff>200026</xdr:rowOff>
    </xdr:from>
    <xdr:to>
      <xdr:col>7</xdr:col>
      <xdr:colOff>390525</xdr:colOff>
      <xdr:row>6</xdr:row>
      <xdr:rowOff>85726</xdr:rowOff>
    </xdr:to>
    <xdr:sp macro="" textlink="">
      <xdr:nvSpPr>
        <xdr:cNvPr id="9" name="テキスト ボックス 8"/>
        <xdr:cNvSpPr txBox="1"/>
      </xdr:nvSpPr>
      <xdr:spPr>
        <a:xfrm>
          <a:off x="3467100" y="1162051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⑦</a:t>
          </a:r>
        </a:p>
      </xdr:txBody>
    </xdr:sp>
    <xdr:clientData/>
  </xdr:twoCellAnchor>
  <xdr:twoCellAnchor>
    <xdr:from>
      <xdr:col>7</xdr:col>
      <xdr:colOff>9525</xdr:colOff>
      <xdr:row>5</xdr:row>
      <xdr:rowOff>209551</xdr:rowOff>
    </xdr:from>
    <xdr:to>
      <xdr:col>7</xdr:col>
      <xdr:colOff>390525</xdr:colOff>
      <xdr:row>7</xdr:row>
      <xdr:rowOff>95251</xdr:rowOff>
    </xdr:to>
    <xdr:sp macro="" textlink="">
      <xdr:nvSpPr>
        <xdr:cNvPr id="10" name="テキスト ボックス 9"/>
        <xdr:cNvSpPr txBox="1"/>
      </xdr:nvSpPr>
      <xdr:spPr>
        <a:xfrm>
          <a:off x="3467100" y="1419226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⑧</a:t>
          </a:r>
        </a:p>
      </xdr:txBody>
    </xdr:sp>
    <xdr:clientData/>
  </xdr:twoCellAnchor>
  <xdr:twoCellAnchor>
    <xdr:from>
      <xdr:col>3</xdr:col>
      <xdr:colOff>200025</xdr:colOff>
      <xdr:row>8</xdr:row>
      <xdr:rowOff>104776</xdr:rowOff>
    </xdr:from>
    <xdr:to>
      <xdr:col>4</xdr:col>
      <xdr:colOff>95250</xdr:colOff>
      <xdr:row>10</xdr:row>
      <xdr:rowOff>95251</xdr:rowOff>
    </xdr:to>
    <xdr:sp macro="" textlink="">
      <xdr:nvSpPr>
        <xdr:cNvPr id="11" name="テキスト ボックス 10"/>
        <xdr:cNvSpPr txBox="1"/>
      </xdr:nvSpPr>
      <xdr:spPr>
        <a:xfrm>
          <a:off x="1381125" y="1962151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⑨</a:t>
          </a:r>
        </a:p>
      </xdr:txBody>
    </xdr:sp>
    <xdr:clientData/>
  </xdr:twoCellAnchor>
  <xdr:twoCellAnchor>
    <xdr:from>
      <xdr:col>7</xdr:col>
      <xdr:colOff>762000</xdr:colOff>
      <xdr:row>8</xdr:row>
      <xdr:rowOff>114301</xdr:rowOff>
    </xdr:from>
    <xdr:to>
      <xdr:col>8</xdr:col>
      <xdr:colOff>323850</xdr:colOff>
      <xdr:row>10</xdr:row>
      <xdr:rowOff>104776</xdr:rowOff>
    </xdr:to>
    <xdr:sp macro="" textlink="">
      <xdr:nvSpPr>
        <xdr:cNvPr id="12" name="テキスト ボックス 11"/>
        <xdr:cNvSpPr txBox="1"/>
      </xdr:nvSpPr>
      <xdr:spPr>
        <a:xfrm>
          <a:off x="4219575" y="1971676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⑩</a:t>
          </a:r>
        </a:p>
      </xdr:txBody>
    </xdr:sp>
    <xdr:clientData/>
  </xdr:twoCellAnchor>
  <xdr:twoCellAnchor>
    <xdr:from>
      <xdr:col>9</xdr:col>
      <xdr:colOff>685800</xdr:colOff>
      <xdr:row>41</xdr:row>
      <xdr:rowOff>200025</xdr:rowOff>
    </xdr:from>
    <xdr:to>
      <xdr:col>10</xdr:col>
      <xdr:colOff>352425</xdr:colOff>
      <xdr:row>43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5638800" y="9829800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⑪</a:t>
          </a:r>
        </a:p>
      </xdr:txBody>
    </xdr:sp>
    <xdr:clientData/>
  </xdr:twoCellAnchor>
  <xdr:twoCellAnchor>
    <xdr:from>
      <xdr:col>0</xdr:col>
      <xdr:colOff>323850</xdr:colOff>
      <xdr:row>42</xdr:row>
      <xdr:rowOff>200025</xdr:rowOff>
    </xdr:from>
    <xdr:to>
      <xdr:col>2</xdr:col>
      <xdr:colOff>9525</xdr:colOff>
      <xdr:row>44</xdr:row>
      <xdr:rowOff>66675</xdr:rowOff>
    </xdr:to>
    <xdr:sp macro="" textlink="">
      <xdr:nvSpPr>
        <xdr:cNvPr id="14" name="テキスト ボックス 13"/>
        <xdr:cNvSpPr txBox="1"/>
      </xdr:nvSpPr>
      <xdr:spPr>
        <a:xfrm>
          <a:off x="323850" y="10077450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⑫</a:t>
          </a:r>
        </a:p>
      </xdr:txBody>
    </xdr:sp>
    <xdr:clientData/>
  </xdr:twoCellAnchor>
  <xdr:twoCellAnchor>
    <xdr:from>
      <xdr:col>5</xdr:col>
      <xdr:colOff>200025</xdr:colOff>
      <xdr:row>41</xdr:row>
      <xdr:rowOff>180975</xdr:rowOff>
    </xdr:from>
    <xdr:to>
      <xdr:col>6</xdr:col>
      <xdr:colOff>95250</xdr:colOff>
      <xdr:row>43</xdr:row>
      <xdr:rowOff>66675</xdr:rowOff>
    </xdr:to>
    <xdr:sp macro="" textlink="">
      <xdr:nvSpPr>
        <xdr:cNvPr id="15" name="テキスト ボックス 14"/>
        <xdr:cNvSpPr txBox="1"/>
      </xdr:nvSpPr>
      <xdr:spPr>
        <a:xfrm>
          <a:off x="2352675" y="9810750"/>
          <a:ext cx="381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n>
                <a:noFill/>
              </a:ln>
            </a:rPr>
            <a:t>⑬</a:t>
          </a:r>
        </a:p>
      </xdr:txBody>
    </xdr:sp>
    <xdr:clientData/>
  </xdr:twoCellAnchor>
  <xdr:twoCellAnchor>
    <xdr:from>
      <xdr:col>9</xdr:col>
      <xdr:colOff>9525</xdr:colOff>
      <xdr:row>0</xdr:row>
      <xdr:rowOff>19050</xdr:rowOff>
    </xdr:from>
    <xdr:to>
      <xdr:col>10</xdr:col>
      <xdr:colOff>781050</xdr:colOff>
      <xdr:row>2</xdr:row>
      <xdr:rowOff>173136</xdr:rowOff>
    </xdr:to>
    <xdr:sp macro="" textlink="">
      <xdr:nvSpPr>
        <xdr:cNvPr id="16" name="正方形/長方形 15"/>
        <xdr:cNvSpPr/>
      </xdr:nvSpPr>
      <xdr:spPr>
        <a:xfrm>
          <a:off x="4962525" y="19050"/>
          <a:ext cx="1485900" cy="63986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5</xdr:col>
      <xdr:colOff>228600</xdr:colOff>
      <xdr:row>13</xdr:row>
      <xdr:rowOff>200025</xdr:rowOff>
    </xdr:from>
    <xdr:to>
      <xdr:col>7</xdr:col>
      <xdr:colOff>504825</xdr:colOff>
      <xdr:row>19</xdr:row>
      <xdr:rowOff>114300</xdr:rowOff>
    </xdr:to>
    <xdr:sp macro="" textlink="">
      <xdr:nvSpPr>
        <xdr:cNvPr id="17" name="角丸四角形吹き出し 16"/>
        <xdr:cNvSpPr/>
      </xdr:nvSpPr>
      <xdr:spPr>
        <a:xfrm>
          <a:off x="2381250" y="3162300"/>
          <a:ext cx="1581150" cy="1343025"/>
        </a:xfrm>
        <a:prstGeom prst="wedgeRoundRectCallout">
          <a:avLst>
            <a:gd name="adj1" fmla="val -85119"/>
            <a:gd name="adj2" fmla="val 704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tx1"/>
              </a:solidFill>
            </a:rPr>
            <a:t>開始時刻と終了時刻を入力してください（プルダウン選択することもできます）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9</xdr:row>
      <xdr:rowOff>19050</xdr:rowOff>
    </xdr:from>
    <xdr:to>
      <xdr:col>5</xdr:col>
      <xdr:colOff>904875</xdr:colOff>
      <xdr:row>39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3448050" y="1885950"/>
          <a:ext cx="895350" cy="7353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9</xdr:row>
      <xdr:rowOff>9525</xdr:rowOff>
    </xdr:from>
    <xdr:to>
      <xdr:col>6</xdr:col>
      <xdr:colOff>904875</xdr:colOff>
      <xdr:row>39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362450" y="1876425"/>
          <a:ext cx="895350" cy="7353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9</xdr:row>
      <xdr:rowOff>28575</xdr:rowOff>
    </xdr:from>
    <xdr:to>
      <xdr:col>7</xdr:col>
      <xdr:colOff>904875</xdr:colOff>
      <xdr:row>40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276850" y="1895475"/>
          <a:ext cx="895350" cy="7353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showZeros="0" workbookViewId="0">
      <selection activeCell="E9" sqref="E9"/>
    </sheetView>
  </sheetViews>
  <sheetFormatPr defaultRowHeight="12"/>
  <cols>
    <col min="1" max="2" width="5.7109375" style="2" customWidth="1"/>
    <col min="3" max="4" width="11.7109375" style="2" customWidth="1"/>
    <col min="5" max="5" width="8.7109375" style="2" customWidth="1"/>
    <col min="6" max="6" width="12.7109375" style="2" customWidth="1"/>
    <col min="7" max="8" width="10.7109375" style="2" customWidth="1"/>
    <col min="9" max="9" width="13.7109375" style="2" customWidth="1"/>
    <col min="10" max="256" width="9.140625" style="2"/>
    <col min="257" max="258" width="5.7109375" style="2" customWidth="1"/>
    <col min="259" max="260" width="11.7109375" style="2" customWidth="1"/>
    <col min="261" max="261" width="8.7109375" style="2" customWidth="1"/>
    <col min="262" max="262" width="12.7109375" style="2" customWidth="1"/>
    <col min="263" max="264" width="10.7109375" style="2" customWidth="1"/>
    <col min="265" max="265" width="13.7109375" style="2" customWidth="1"/>
    <col min="266" max="512" width="9.140625" style="2"/>
    <col min="513" max="514" width="5.7109375" style="2" customWidth="1"/>
    <col min="515" max="516" width="11.7109375" style="2" customWidth="1"/>
    <col min="517" max="517" width="8.7109375" style="2" customWidth="1"/>
    <col min="518" max="518" width="12.7109375" style="2" customWidth="1"/>
    <col min="519" max="520" width="10.7109375" style="2" customWidth="1"/>
    <col min="521" max="521" width="13.7109375" style="2" customWidth="1"/>
    <col min="522" max="768" width="9.140625" style="2"/>
    <col min="769" max="770" width="5.7109375" style="2" customWidth="1"/>
    <col min="771" max="772" width="11.7109375" style="2" customWidth="1"/>
    <col min="773" max="773" width="8.7109375" style="2" customWidth="1"/>
    <col min="774" max="774" width="12.7109375" style="2" customWidth="1"/>
    <col min="775" max="776" width="10.7109375" style="2" customWidth="1"/>
    <col min="777" max="777" width="13.7109375" style="2" customWidth="1"/>
    <col min="778" max="1024" width="9.140625" style="2"/>
    <col min="1025" max="1026" width="5.7109375" style="2" customWidth="1"/>
    <col min="1027" max="1028" width="11.7109375" style="2" customWidth="1"/>
    <col min="1029" max="1029" width="8.7109375" style="2" customWidth="1"/>
    <col min="1030" max="1030" width="12.7109375" style="2" customWidth="1"/>
    <col min="1031" max="1032" width="10.7109375" style="2" customWidth="1"/>
    <col min="1033" max="1033" width="13.7109375" style="2" customWidth="1"/>
    <col min="1034" max="1280" width="9.140625" style="2"/>
    <col min="1281" max="1282" width="5.7109375" style="2" customWidth="1"/>
    <col min="1283" max="1284" width="11.7109375" style="2" customWidth="1"/>
    <col min="1285" max="1285" width="8.7109375" style="2" customWidth="1"/>
    <col min="1286" max="1286" width="12.7109375" style="2" customWidth="1"/>
    <col min="1287" max="1288" width="10.7109375" style="2" customWidth="1"/>
    <col min="1289" max="1289" width="13.7109375" style="2" customWidth="1"/>
    <col min="1290" max="1536" width="9.140625" style="2"/>
    <col min="1537" max="1538" width="5.7109375" style="2" customWidth="1"/>
    <col min="1539" max="1540" width="11.7109375" style="2" customWidth="1"/>
    <col min="1541" max="1541" width="8.7109375" style="2" customWidth="1"/>
    <col min="1542" max="1542" width="12.7109375" style="2" customWidth="1"/>
    <col min="1543" max="1544" width="10.7109375" style="2" customWidth="1"/>
    <col min="1545" max="1545" width="13.7109375" style="2" customWidth="1"/>
    <col min="1546" max="1792" width="9.140625" style="2"/>
    <col min="1793" max="1794" width="5.7109375" style="2" customWidth="1"/>
    <col min="1795" max="1796" width="11.7109375" style="2" customWidth="1"/>
    <col min="1797" max="1797" width="8.7109375" style="2" customWidth="1"/>
    <col min="1798" max="1798" width="12.7109375" style="2" customWidth="1"/>
    <col min="1799" max="1800" width="10.7109375" style="2" customWidth="1"/>
    <col min="1801" max="1801" width="13.7109375" style="2" customWidth="1"/>
    <col min="1802" max="2048" width="9.140625" style="2"/>
    <col min="2049" max="2050" width="5.7109375" style="2" customWidth="1"/>
    <col min="2051" max="2052" width="11.7109375" style="2" customWidth="1"/>
    <col min="2053" max="2053" width="8.7109375" style="2" customWidth="1"/>
    <col min="2054" max="2054" width="12.7109375" style="2" customWidth="1"/>
    <col min="2055" max="2056" width="10.7109375" style="2" customWidth="1"/>
    <col min="2057" max="2057" width="13.7109375" style="2" customWidth="1"/>
    <col min="2058" max="2304" width="9.140625" style="2"/>
    <col min="2305" max="2306" width="5.7109375" style="2" customWidth="1"/>
    <col min="2307" max="2308" width="11.7109375" style="2" customWidth="1"/>
    <col min="2309" max="2309" width="8.7109375" style="2" customWidth="1"/>
    <col min="2310" max="2310" width="12.7109375" style="2" customWidth="1"/>
    <col min="2311" max="2312" width="10.7109375" style="2" customWidth="1"/>
    <col min="2313" max="2313" width="13.7109375" style="2" customWidth="1"/>
    <col min="2314" max="2560" width="9.140625" style="2"/>
    <col min="2561" max="2562" width="5.7109375" style="2" customWidth="1"/>
    <col min="2563" max="2564" width="11.7109375" style="2" customWidth="1"/>
    <col min="2565" max="2565" width="8.7109375" style="2" customWidth="1"/>
    <col min="2566" max="2566" width="12.7109375" style="2" customWidth="1"/>
    <col min="2567" max="2568" width="10.7109375" style="2" customWidth="1"/>
    <col min="2569" max="2569" width="13.7109375" style="2" customWidth="1"/>
    <col min="2570" max="2816" width="9.140625" style="2"/>
    <col min="2817" max="2818" width="5.7109375" style="2" customWidth="1"/>
    <col min="2819" max="2820" width="11.7109375" style="2" customWidth="1"/>
    <col min="2821" max="2821" width="8.7109375" style="2" customWidth="1"/>
    <col min="2822" max="2822" width="12.7109375" style="2" customWidth="1"/>
    <col min="2823" max="2824" width="10.7109375" style="2" customWidth="1"/>
    <col min="2825" max="2825" width="13.7109375" style="2" customWidth="1"/>
    <col min="2826" max="3072" width="9.140625" style="2"/>
    <col min="3073" max="3074" width="5.7109375" style="2" customWidth="1"/>
    <col min="3075" max="3076" width="11.7109375" style="2" customWidth="1"/>
    <col min="3077" max="3077" width="8.7109375" style="2" customWidth="1"/>
    <col min="3078" max="3078" width="12.7109375" style="2" customWidth="1"/>
    <col min="3079" max="3080" width="10.7109375" style="2" customWidth="1"/>
    <col min="3081" max="3081" width="13.7109375" style="2" customWidth="1"/>
    <col min="3082" max="3328" width="9.140625" style="2"/>
    <col min="3329" max="3330" width="5.7109375" style="2" customWidth="1"/>
    <col min="3331" max="3332" width="11.7109375" style="2" customWidth="1"/>
    <col min="3333" max="3333" width="8.7109375" style="2" customWidth="1"/>
    <col min="3334" max="3334" width="12.7109375" style="2" customWidth="1"/>
    <col min="3335" max="3336" width="10.7109375" style="2" customWidth="1"/>
    <col min="3337" max="3337" width="13.7109375" style="2" customWidth="1"/>
    <col min="3338" max="3584" width="9.140625" style="2"/>
    <col min="3585" max="3586" width="5.7109375" style="2" customWidth="1"/>
    <col min="3587" max="3588" width="11.7109375" style="2" customWidth="1"/>
    <col min="3589" max="3589" width="8.7109375" style="2" customWidth="1"/>
    <col min="3590" max="3590" width="12.7109375" style="2" customWidth="1"/>
    <col min="3591" max="3592" width="10.7109375" style="2" customWidth="1"/>
    <col min="3593" max="3593" width="13.7109375" style="2" customWidth="1"/>
    <col min="3594" max="3840" width="9.140625" style="2"/>
    <col min="3841" max="3842" width="5.7109375" style="2" customWidth="1"/>
    <col min="3843" max="3844" width="11.7109375" style="2" customWidth="1"/>
    <col min="3845" max="3845" width="8.7109375" style="2" customWidth="1"/>
    <col min="3846" max="3846" width="12.7109375" style="2" customWidth="1"/>
    <col min="3847" max="3848" width="10.7109375" style="2" customWidth="1"/>
    <col min="3849" max="3849" width="13.7109375" style="2" customWidth="1"/>
    <col min="3850" max="4096" width="9.140625" style="2"/>
    <col min="4097" max="4098" width="5.7109375" style="2" customWidth="1"/>
    <col min="4099" max="4100" width="11.7109375" style="2" customWidth="1"/>
    <col min="4101" max="4101" width="8.7109375" style="2" customWidth="1"/>
    <col min="4102" max="4102" width="12.7109375" style="2" customWidth="1"/>
    <col min="4103" max="4104" width="10.7109375" style="2" customWidth="1"/>
    <col min="4105" max="4105" width="13.7109375" style="2" customWidth="1"/>
    <col min="4106" max="4352" width="9.140625" style="2"/>
    <col min="4353" max="4354" width="5.7109375" style="2" customWidth="1"/>
    <col min="4355" max="4356" width="11.7109375" style="2" customWidth="1"/>
    <col min="4357" max="4357" width="8.7109375" style="2" customWidth="1"/>
    <col min="4358" max="4358" width="12.7109375" style="2" customWidth="1"/>
    <col min="4359" max="4360" width="10.7109375" style="2" customWidth="1"/>
    <col min="4361" max="4361" width="13.7109375" style="2" customWidth="1"/>
    <col min="4362" max="4608" width="9.140625" style="2"/>
    <col min="4609" max="4610" width="5.7109375" style="2" customWidth="1"/>
    <col min="4611" max="4612" width="11.7109375" style="2" customWidth="1"/>
    <col min="4613" max="4613" width="8.7109375" style="2" customWidth="1"/>
    <col min="4614" max="4614" width="12.7109375" style="2" customWidth="1"/>
    <col min="4615" max="4616" width="10.7109375" style="2" customWidth="1"/>
    <col min="4617" max="4617" width="13.7109375" style="2" customWidth="1"/>
    <col min="4618" max="4864" width="9.140625" style="2"/>
    <col min="4865" max="4866" width="5.7109375" style="2" customWidth="1"/>
    <col min="4867" max="4868" width="11.7109375" style="2" customWidth="1"/>
    <col min="4869" max="4869" width="8.7109375" style="2" customWidth="1"/>
    <col min="4870" max="4870" width="12.7109375" style="2" customWidth="1"/>
    <col min="4871" max="4872" width="10.7109375" style="2" customWidth="1"/>
    <col min="4873" max="4873" width="13.7109375" style="2" customWidth="1"/>
    <col min="4874" max="5120" width="9.140625" style="2"/>
    <col min="5121" max="5122" width="5.7109375" style="2" customWidth="1"/>
    <col min="5123" max="5124" width="11.7109375" style="2" customWidth="1"/>
    <col min="5125" max="5125" width="8.7109375" style="2" customWidth="1"/>
    <col min="5126" max="5126" width="12.7109375" style="2" customWidth="1"/>
    <col min="5127" max="5128" width="10.7109375" style="2" customWidth="1"/>
    <col min="5129" max="5129" width="13.7109375" style="2" customWidth="1"/>
    <col min="5130" max="5376" width="9.140625" style="2"/>
    <col min="5377" max="5378" width="5.7109375" style="2" customWidth="1"/>
    <col min="5379" max="5380" width="11.7109375" style="2" customWidth="1"/>
    <col min="5381" max="5381" width="8.7109375" style="2" customWidth="1"/>
    <col min="5382" max="5382" width="12.7109375" style="2" customWidth="1"/>
    <col min="5383" max="5384" width="10.7109375" style="2" customWidth="1"/>
    <col min="5385" max="5385" width="13.7109375" style="2" customWidth="1"/>
    <col min="5386" max="5632" width="9.140625" style="2"/>
    <col min="5633" max="5634" width="5.7109375" style="2" customWidth="1"/>
    <col min="5635" max="5636" width="11.7109375" style="2" customWidth="1"/>
    <col min="5637" max="5637" width="8.7109375" style="2" customWidth="1"/>
    <col min="5638" max="5638" width="12.7109375" style="2" customWidth="1"/>
    <col min="5639" max="5640" width="10.7109375" style="2" customWidth="1"/>
    <col min="5641" max="5641" width="13.7109375" style="2" customWidth="1"/>
    <col min="5642" max="5888" width="9.140625" style="2"/>
    <col min="5889" max="5890" width="5.7109375" style="2" customWidth="1"/>
    <col min="5891" max="5892" width="11.7109375" style="2" customWidth="1"/>
    <col min="5893" max="5893" width="8.7109375" style="2" customWidth="1"/>
    <col min="5894" max="5894" width="12.7109375" style="2" customWidth="1"/>
    <col min="5895" max="5896" width="10.7109375" style="2" customWidth="1"/>
    <col min="5897" max="5897" width="13.7109375" style="2" customWidth="1"/>
    <col min="5898" max="6144" width="9.140625" style="2"/>
    <col min="6145" max="6146" width="5.7109375" style="2" customWidth="1"/>
    <col min="6147" max="6148" width="11.7109375" style="2" customWidth="1"/>
    <col min="6149" max="6149" width="8.7109375" style="2" customWidth="1"/>
    <col min="6150" max="6150" width="12.7109375" style="2" customWidth="1"/>
    <col min="6151" max="6152" width="10.7109375" style="2" customWidth="1"/>
    <col min="6153" max="6153" width="13.7109375" style="2" customWidth="1"/>
    <col min="6154" max="6400" width="9.140625" style="2"/>
    <col min="6401" max="6402" width="5.7109375" style="2" customWidth="1"/>
    <col min="6403" max="6404" width="11.7109375" style="2" customWidth="1"/>
    <col min="6405" max="6405" width="8.7109375" style="2" customWidth="1"/>
    <col min="6406" max="6406" width="12.7109375" style="2" customWidth="1"/>
    <col min="6407" max="6408" width="10.7109375" style="2" customWidth="1"/>
    <col min="6409" max="6409" width="13.7109375" style="2" customWidth="1"/>
    <col min="6410" max="6656" width="9.140625" style="2"/>
    <col min="6657" max="6658" width="5.7109375" style="2" customWidth="1"/>
    <col min="6659" max="6660" width="11.7109375" style="2" customWidth="1"/>
    <col min="6661" max="6661" width="8.7109375" style="2" customWidth="1"/>
    <col min="6662" max="6662" width="12.7109375" style="2" customWidth="1"/>
    <col min="6663" max="6664" width="10.7109375" style="2" customWidth="1"/>
    <col min="6665" max="6665" width="13.7109375" style="2" customWidth="1"/>
    <col min="6666" max="6912" width="9.140625" style="2"/>
    <col min="6913" max="6914" width="5.7109375" style="2" customWidth="1"/>
    <col min="6915" max="6916" width="11.7109375" style="2" customWidth="1"/>
    <col min="6917" max="6917" width="8.7109375" style="2" customWidth="1"/>
    <col min="6918" max="6918" width="12.7109375" style="2" customWidth="1"/>
    <col min="6919" max="6920" width="10.7109375" style="2" customWidth="1"/>
    <col min="6921" max="6921" width="13.7109375" style="2" customWidth="1"/>
    <col min="6922" max="7168" width="9.140625" style="2"/>
    <col min="7169" max="7170" width="5.7109375" style="2" customWidth="1"/>
    <col min="7171" max="7172" width="11.7109375" style="2" customWidth="1"/>
    <col min="7173" max="7173" width="8.7109375" style="2" customWidth="1"/>
    <col min="7174" max="7174" width="12.7109375" style="2" customWidth="1"/>
    <col min="7175" max="7176" width="10.7109375" style="2" customWidth="1"/>
    <col min="7177" max="7177" width="13.7109375" style="2" customWidth="1"/>
    <col min="7178" max="7424" width="9.140625" style="2"/>
    <col min="7425" max="7426" width="5.7109375" style="2" customWidth="1"/>
    <col min="7427" max="7428" width="11.7109375" style="2" customWidth="1"/>
    <col min="7429" max="7429" width="8.7109375" style="2" customWidth="1"/>
    <col min="7430" max="7430" width="12.7109375" style="2" customWidth="1"/>
    <col min="7431" max="7432" width="10.7109375" style="2" customWidth="1"/>
    <col min="7433" max="7433" width="13.7109375" style="2" customWidth="1"/>
    <col min="7434" max="7680" width="9.140625" style="2"/>
    <col min="7681" max="7682" width="5.7109375" style="2" customWidth="1"/>
    <col min="7683" max="7684" width="11.7109375" style="2" customWidth="1"/>
    <col min="7685" max="7685" width="8.7109375" style="2" customWidth="1"/>
    <col min="7686" max="7686" width="12.7109375" style="2" customWidth="1"/>
    <col min="7687" max="7688" width="10.7109375" style="2" customWidth="1"/>
    <col min="7689" max="7689" width="13.7109375" style="2" customWidth="1"/>
    <col min="7690" max="7936" width="9.140625" style="2"/>
    <col min="7937" max="7938" width="5.7109375" style="2" customWidth="1"/>
    <col min="7939" max="7940" width="11.7109375" style="2" customWidth="1"/>
    <col min="7941" max="7941" width="8.7109375" style="2" customWidth="1"/>
    <col min="7942" max="7942" width="12.7109375" style="2" customWidth="1"/>
    <col min="7943" max="7944" width="10.7109375" style="2" customWidth="1"/>
    <col min="7945" max="7945" width="13.7109375" style="2" customWidth="1"/>
    <col min="7946" max="8192" width="9.140625" style="2"/>
    <col min="8193" max="8194" width="5.7109375" style="2" customWidth="1"/>
    <col min="8195" max="8196" width="11.7109375" style="2" customWidth="1"/>
    <col min="8197" max="8197" width="8.7109375" style="2" customWidth="1"/>
    <col min="8198" max="8198" width="12.7109375" style="2" customWidth="1"/>
    <col min="8199" max="8200" width="10.7109375" style="2" customWidth="1"/>
    <col min="8201" max="8201" width="13.7109375" style="2" customWidth="1"/>
    <col min="8202" max="8448" width="9.140625" style="2"/>
    <col min="8449" max="8450" width="5.7109375" style="2" customWidth="1"/>
    <col min="8451" max="8452" width="11.7109375" style="2" customWidth="1"/>
    <col min="8453" max="8453" width="8.7109375" style="2" customWidth="1"/>
    <col min="8454" max="8454" width="12.7109375" style="2" customWidth="1"/>
    <col min="8455" max="8456" width="10.7109375" style="2" customWidth="1"/>
    <col min="8457" max="8457" width="13.7109375" style="2" customWidth="1"/>
    <col min="8458" max="8704" width="9.140625" style="2"/>
    <col min="8705" max="8706" width="5.7109375" style="2" customWidth="1"/>
    <col min="8707" max="8708" width="11.7109375" style="2" customWidth="1"/>
    <col min="8709" max="8709" width="8.7109375" style="2" customWidth="1"/>
    <col min="8710" max="8710" width="12.7109375" style="2" customWidth="1"/>
    <col min="8711" max="8712" width="10.7109375" style="2" customWidth="1"/>
    <col min="8713" max="8713" width="13.7109375" style="2" customWidth="1"/>
    <col min="8714" max="8960" width="9.140625" style="2"/>
    <col min="8961" max="8962" width="5.7109375" style="2" customWidth="1"/>
    <col min="8963" max="8964" width="11.7109375" style="2" customWidth="1"/>
    <col min="8965" max="8965" width="8.7109375" style="2" customWidth="1"/>
    <col min="8966" max="8966" width="12.7109375" style="2" customWidth="1"/>
    <col min="8967" max="8968" width="10.7109375" style="2" customWidth="1"/>
    <col min="8969" max="8969" width="13.7109375" style="2" customWidth="1"/>
    <col min="8970" max="9216" width="9.140625" style="2"/>
    <col min="9217" max="9218" width="5.7109375" style="2" customWidth="1"/>
    <col min="9219" max="9220" width="11.7109375" style="2" customWidth="1"/>
    <col min="9221" max="9221" width="8.7109375" style="2" customWidth="1"/>
    <col min="9222" max="9222" width="12.7109375" style="2" customWidth="1"/>
    <col min="9223" max="9224" width="10.7109375" style="2" customWidth="1"/>
    <col min="9225" max="9225" width="13.7109375" style="2" customWidth="1"/>
    <col min="9226" max="9472" width="9.140625" style="2"/>
    <col min="9473" max="9474" width="5.7109375" style="2" customWidth="1"/>
    <col min="9475" max="9476" width="11.7109375" style="2" customWidth="1"/>
    <col min="9477" max="9477" width="8.7109375" style="2" customWidth="1"/>
    <col min="9478" max="9478" width="12.7109375" style="2" customWidth="1"/>
    <col min="9479" max="9480" width="10.7109375" style="2" customWidth="1"/>
    <col min="9481" max="9481" width="13.7109375" style="2" customWidth="1"/>
    <col min="9482" max="9728" width="9.140625" style="2"/>
    <col min="9729" max="9730" width="5.7109375" style="2" customWidth="1"/>
    <col min="9731" max="9732" width="11.7109375" style="2" customWidth="1"/>
    <col min="9733" max="9733" width="8.7109375" style="2" customWidth="1"/>
    <col min="9734" max="9734" width="12.7109375" style="2" customWidth="1"/>
    <col min="9735" max="9736" width="10.7109375" style="2" customWidth="1"/>
    <col min="9737" max="9737" width="13.7109375" style="2" customWidth="1"/>
    <col min="9738" max="9984" width="9.140625" style="2"/>
    <col min="9985" max="9986" width="5.7109375" style="2" customWidth="1"/>
    <col min="9987" max="9988" width="11.7109375" style="2" customWidth="1"/>
    <col min="9989" max="9989" width="8.7109375" style="2" customWidth="1"/>
    <col min="9990" max="9990" width="12.7109375" style="2" customWidth="1"/>
    <col min="9991" max="9992" width="10.7109375" style="2" customWidth="1"/>
    <col min="9993" max="9993" width="13.7109375" style="2" customWidth="1"/>
    <col min="9994" max="10240" width="9.140625" style="2"/>
    <col min="10241" max="10242" width="5.7109375" style="2" customWidth="1"/>
    <col min="10243" max="10244" width="11.7109375" style="2" customWidth="1"/>
    <col min="10245" max="10245" width="8.7109375" style="2" customWidth="1"/>
    <col min="10246" max="10246" width="12.7109375" style="2" customWidth="1"/>
    <col min="10247" max="10248" width="10.7109375" style="2" customWidth="1"/>
    <col min="10249" max="10249" width="13.7109375" style="2" customWidth="1"/>
    <col min="10250" max="10496" width="9.140625" style="2"/>
    <col min="10497" max="10498" width="5.7109375" style="2" customWidth="1"/>
    <col min="10499" max="10500" width="11.7109375" style="2" customWidth="1"/>
    <col min="10501" max="10501" width="8.7109375" style="2" customWidth="1"/>
    <col min="10502" max="10502" width="12.7109375" style="2" customWidth="1"/>
    <col min="10503" max="10504" width="10.7109375" style="2" customWidth="1"/>
    <col min="10505" max="10505" width="13.7109375" style="2" customWidth="1"/>
    <col min="10506" max="10752" width="9.140625" style="2"/>
    <col min="10753" max="10754" width="5.7109375" style="2" customWidth="1"/>
    <col min="10755" max="10756" width="11.7109375" style="2" customWidth="1"/>
    <col min="10757" max="10757" width="8.7109375" style="2" customWidth="1"/>
    <col min="10758" max="10758" width="12.7109375" style="2" customWidth="1"/>
    <col min="10759" max="10760" width="10.7109375" style="2" customWidth="1"/>
    <col min="10761" max="10761" width="13.7109375" style="2" customWidth="1"/>
    <col min="10762" max="11008" width="9.140625" style="2"/>
    <col min="11009" max="11010" width="5.7109375" style="2" customWidth="1"/>
    <col min="11011" max="11012" width="11.7109375" style="2" customWidth="1"/>
    <col min="11013" max="11013" width="8.7109375" style="2" customWidth="1"/>
    <col min="11014" max="11014" width="12.7109375" style="2" customWidth="1"/>
    <col min="11015" max="11016" width="10.7109375" style="2" customWidth="1"/>
    <col min="11017" max="11017" width="13.7109375" style="2" customWidth="1"/>
    <col min="11018" max="11264" width="9.140625" style="2"/>
    <col min="11265" max="11266" width="5.7109375" style="2" customWidth="1"/>
    <col min="11267" max="11268" width="11.7109375" style="2" customWidth="1"/>
    <col min="11269" max="11269" width="8.7109375" style="2" customWidth="1"/>
    <col min="11270" max="11270" width="12.7109375" style="2" customWidth="1"/>
    <col min="11271" max="11272" width="10.7109375" style="2" customWidth="1"/>
    <col min="11273" max="11273" width="13.7109375" style="2" customWidth="1"/>
    <col min="11274" max="11520" width="9.140625" style="2"/>
    <col min="11521" max="11522" width="5.7109375" style="2" customWidth="1"/>
    <col min="11523" max="11524" width="11.7109375" style="2" customWidth="1"/>
    <col min="11525" max="11525" width="8.7109375" style="2" customWidth="1"/>
    <col min="11526" max="11526" width="12.7109375" style="2" customWidth="1"/>
    <col min="11527" max="11528" width="10.7109375" style="2" customWidth="1"/>
    <col min="11529" max="11529" width="13.7109375" style="2" customWidth="1"/>
    <col min="11530" max="11776" width="9.140625" style="2"/>
    <col min="11777" max="11778" width="5.7109375" style="2" customWidth="1"/>
    <col min="11779" max="11780" width="11.7109375" style="2" customWidth="1"/>
    <col min="11781" max="11781" width="8.7109375" style="2" customWidth="1"/>
    <col min="11782" max="11782" width="12.7109375" style="2" customWidth="1"/>
    <col min="11783" max="11784" width="10.7109375" style="2" customWidth="1"/>
    <col min="11785" max="11785" width="13.7109375" style="2" customWidth="1"/>
    <col min="11786" max="12032" width="9.140625" style="2"/>
    <col min="12033" max="12034" width="5.7109375" style="2" customWidth="1"/>
    <col min="12035" max="12036" width="11.7109375" style="2" customWidth="1"/>
    <col min="12037" max="12037" width="8.7109375" style="2" customWidth="1"/>
    <col min="12038" max="12038" width="12.7109375" style="2" customWidth="1"/>
    <col min="12039" max="12040" width="10.7109375" style="2" customWidth="1"/>
    <col min="12041" max="12041" width="13.7109375" style="2" customWidth="1"/>
    <col min="12042" max="12288" width="9.140625" style="2"/>
    <col min="12289" max="12290" width="5.7109375" style="2" customWidth="1"/>
    <col min="12291" max="12292" width="11.7109375" style="2" customWidth="1"/>
    <col min="12293" max="12293" width="8.7109375" style="2" customWidth="1"/>
    <col min="12294" max="12294" width="12.7109375" style="2" customWidth="1"/>
    <col min="12295" max="12296" width="10.7109375" style="2" customWidth="1"/>
    <col min="12297" max="12297" width="13.7109375" style="2" customWidth="1"/>
    <col min="12298" max="12544" width="9.140625" style="2"/>
    <col min="12545" max="12546" width="5.7109375" style="2" customWidth="1"/>
    <col min="12547" max="12548" width="11.7109375" style="2" customWidth="1"/>
    <col min="12549" max="12549" width="8.7109375" style="2" customWidth="1"/>
    <col min="12550" max="12550" width="12.7109375" style="2" customWidth="1"/>
    <col min="12551" max="12552" width="10.7109375" style="2" customWidth="1"/>
    <col min="12553" max="12553" width="13.7109375" style="2" customWidth="1"/>
    <col min="12554" max="12800" width="9.140625" style="2"/>
    <col min="12801" max="12802" width="5.7109375" style="2" customWidth="1"/>
    <col min="12803" max="12804" width="11.7109375" style="2" customWidth="1"/>
    <col min="12805" max="12805" width="8.7109375" style="2" customWidth="1"/>
    <col min="12806" max="12806" width="12.7109375" style="2" customWidth="1"/>
    <col min="12807" max="12808" width="10.7109375" style="2" customWidth="1"/>
    <col min="12809" max="12809" width="13.7109375" style="2" customWidth="1"/>
    <col min="12810" max="13056" width="9.140625" style="2"/>
    <col min="13057" max="13058" width="5.7109375" style="2" customWidth="1"/>
    <col min="13059" max="13060" width="11.7109375" style="2" customWidth="1"/>
    <col min="13061" max="13061" width="8.7109375" style="2" customWidth="1"/>
    <col min="13062" max="13062" width="12.7109375" style="2" customWidth="1"/>
    <col min="13063" max="13064" width="10.7109375" style="2" customWidth="1"/>
    <col min="13065" max="13065" width="13.7109375" style="2" customWidth="1"/>
    <col min="13066" max="13312" width="9.140625" style="2"/>
    <col min="13313" max="13314" width="5.7109375" style="2" customWidth="1"/>
    <col min="13315" max="13316" width="11.7109375" style="2" customWidth="1"/>
    <col min="13317" max="13317" width="8.7109375" style="2" customWidth="1"/>
    <col min="13318" max="13318" width="12.7109375" style="2" customWidth="1"/>
    <col min="13319" max="13320" width="10.7109375" style="2" customWidth="1"/>
    <col min="13321" max="13321" width="13.7109375" style="2" customWidth="1"/>
    <col min="13322" max="13568" width="9.140625" style="2"/>
    <col min="13569" max="13570" width="5.7109375" style="2" customWidth="1"/>
    <col min="13571" max="13572" width="11.7109375" style="2" customWidth="1"/>
    <col min="13573" max="13573" width="8.7109375" style="2" customWidth="1"/>
    <col min="13574" max="13574" width="12.7109375" style="2" customWidth="1"/>
    <col min="13575" max="13576" width="10.7109375" style="2" customWidth="1"/>
    <col min="13577" max="13577" width="13.7109375" style="2" customWidth="1"/>
    <col min="13578" max="13824" width="9.140625" style="2"/>
    <col min="13825" max="13826" width="5.7109375" style="2" customWidth="1"/>
    <col min="13827" max="13828" width="11.7109375" style="2" customWidth="1"/>
    <col min="13829" max="13829" width="8.7109375" style="2" customWidth="1"/>
    <col min="13830" max="13830" width="12.7109375" style="2" customWidth="1"/>
    <col min="13831" max="13832" width="10.7109375" style="2" customWidth="1"/>
    <col min="13833" max="13833" width="13.7109375" style="2" customWidth="1"/>
    <col min="13834" max="14080" width="9.140625" style="2"/>
    <col min="14081" max="14082" width="5.7109375" style="2" customWidth="1"/>
    <col min="14083" max="14084" width="11.7109375" style="2" customWidth="1"/>
    <col min="14085" max="14085" width="8.7109375" style="2" customWidth="1"/>
    <col min="14086" max="14086" width="12.7109375" style="2" customWidth="1"/>
    <col min="14087" max="14088" width="10.7109375" style="2" customWidth="1"/>
    <col min="14089" max="14089" width="13.7109375" style="2" customWidth="1"/>
    <col min="14090" max="14336" width="9.140625" style="2"/>
    <col min="14337" max="14338" width="5.7109375" style="2" customWidth="1"/>
    <col min="14339" max="14340" width="11.7109375" style="2" customWidth="1"/>
    <col min="14341" max="14341" width="8.7109375" style="2" customWidth="1"/>
    <col min="14342" max="14342" width="12.7109375" style="2" customWidth="1"/>
    <col min="14343" max="14344" width="10.7109375" style="2" customWidth="1"/>
    <col min="14345" max="14345" width="13.7109375" style="2" customWidth="1"/>
    <col min="14346" max="14592" width="9.140625" style="2"/>
    <col min="14593" max="14594" width="5.7109375" style="2" customWidth="1"/>
    <col min="14595" max="14596" width="11.7109375" style="2" customWidth="1"/>
    <col min="14597" max="14597" width="8.7109375" style="2" customWidth="1"/>
    <col min="14598" max="14598" width="12.7109375" style="2" customWidth="1"/>
    <col min="14599" max="14600" width="10.7109375" style="2" customWidth="1"/>
    <col min="14601" max="14601" width="13.7109375" style="2" customWidth="1"/>
    <col min="14602" max="14848" width="9.140625" style="2"/>
    <col min="14849" max="14850" width="5.7109375" style="2" customWidth="1"/>
    <col min="14851" max="14852" width="11.7109375" style="2" customWidth="1"/>
    <col min="14853" max="14853" width="8.7109375" style="2" customWidth="1"/>
    <col min="14854" max="14854" width="12.7109375" style="2" customWidth="1"/>
    <col min="14855" max="14856" width="10.7109375" style="2" customWidth="1"/>
    <col min="14857" max="14857" width="13.7109375" style="2" customWidth="1"/>
    <col min="14858" max="15104" width="9.140625" style="2"/>
    <col min="15105" max="15106" width="5.7109375" style="2" customWidth="1"/>
    <col min="15107" max="15108" width="11.7109375" style="2" customWidth="1"/>
    <col min="15109" max="15109" width="8.7109375" style="2" customWidth="1"/>
    <col min="15110" max="15110" width="12.7109375" style="2" customWidth="1"/>
    <col min="15111" max="15112" width="10.7109375" style="2" customWidth="1"/>
    <col min="15113" max="15113" width="13.7109375" style="2" customWidth="1"/>
    <col min="15114" max="15360" width="9.140625" style="2"/>
    <col min="15361" max="15362" width="5.7109375" style="2" customWidth="1"/>
    <col min="15363" max="15364" width="11.7109375" style="2" customWidth="1"/>
    <col min="15365" max="15365" width="8.7109375" style="2" customWidth="1"/>
    <col min="15366" max="15366" width="12.7109375" style="2" customWidth="1"/>
    <col min="15367" max="15368" width="10.7109375" style="2" customWidth="1"/>
    <col min="15369" max="15369" width="13.7109375" style="2" customWidth="1"/>
    <col min="15370" max="15616" width="9.140625" style="2"/>
    <col min="15617" max="15618" width="5.7109375" style="2" customWidth="1"/>
    <col min="15619" max="15620" width="11.7109375" style="2" customWidth="1"/>
    <col min="15621" max="15621" width="8.7109375" style="2" customWidth="1"/>
    <col min="15622" max="15622" width="12.7109375" style="2" customWidth="1"/>
    <col min="15623" max="15624" width="10.7109375" style="2" customWidth="1"/>
    <col min="15625" max="15625" width="13.7109375" style="2" customWidth="1"/>
    <col min="15626" max="15872" width="9.140625" style="2"/>
    <col min="15873" max="15874" width="5.7109375" style="2" customWidth="1"/>
    <col min="15875" max="15876" width="11.7109375" style="2" customWidth="1"/>
    <col min="15877" max="15877" width="8.7109375" style="2" customWidth="1"/>
    <col min="15878" max="15878" width="12.7109375" style="2" customWidth="1"/>
    <col min="15879" max="15880" width="10.7109375" style="2" customWidth="1"/>
    <col min="15881" max="15881" width="13.7109375" style="2" customWidth="1"/>
    <col min="15882" max="16128" width="9.140625" style="2"/>
    <col min="16129" max="16130" width="5.7109375" style="2" customWidth="1"/>
    <col min="16131" max="16132" width="11.7109375" style="2" customWidth="1"/>
    <col min="16133" max="16133" width="8.7109375" style="2" customWidth="1"/>
    <col min="16134" max="16134" width="12.7109375" style="2" customWidth="1"/>
    <col min="16135" max="16136" width="10.7109375" style="2" customWidth="1"/>
    <col min="16137" max="16137" width="13.7109375" style="2" customWidth="1"/>
    <col min="16138" max="16384" width="9.140625" style="2"/>
  </cols>
  <sheetData>
    <row r="1" spans="1:9" ht="18" customHeight="1">
      <c r="A1" s="1" t="s">
        <v>0</v>
      </c>
    </row>
    <row r="2" spans="1:9" ht="22.5" customHeight="1">
      <c r="A2" s="1" t="s">
        <v>1</v>
      </c>
    </row>
    <row r="3" spans="1:9" ht="21" customHeight="1">
      <c r="C3" s="233" t="s">
        <v>2</v>
      </c>
      <c r="D3" s="234"/>
      <c r="E3" s="234"/>
      <c r="F3" s="235"/>
      <c r="G3" s="235"/>
      <c r="H3" s="235"/>
    </row>
    <row r="4" spans="1:9" s="3" customFormat="1" ht="21.95" customHeight="1">
      <c r="A4" s="236" t="s">
        <v>3</v>
      </c>
      <c r="B4" s="237"/>
      <c r="C4" s="238"/>
      <c r="D4" s="239"/>
      <c r="E4" s="240" t="s">
        <v>4</v>
      </c>
      <c r="F4" s="237"/>
      <c r="G4" s="238"/>
      <c r="H4" s="241"/>
      <c r="I4" s="239"/>
    </row>
    <row r="5" spans="1:9" s="3" customFormat="1" ht="21.95" customHeight="1">
      <c r="A5" s="226" t="s">
        <v>5</v>
      </c>
      <c r="B5" s="227"/>
      <c r="C5" s="228"/>
      <c r="D5" s="229"/>
      <c r="E5" s="226" t="s">
        <v>6</v>
      </c>
      <c r="F5" s="227"/>
      <c r="G5" s="230"/>
      <c r="H5" s="231"/>
      <c r="I5" s="232"/>
    </row>
    <row r="6" spans="1:9" s="3" customFormat="1" ht="21.95" customHeight="1">
      <c r="A6" s="221" t="s">
        <v>7</v>
      </c>
      <c r="B6" s="221"/>
      <c r="C6" s="222"/>
      <c r="D6" s="223"/>
      <c r="E6" s="222" t="s">
        <v>8</v>
      </c>
      <c r="F6" s="223"/>
      <c r="G6" s="222"/>
      <c r="H6" s="224"/>
      <c r="I6" s="223"/>
    </row>
    <row r="7" spans="1:9" s="3" customFormat="1"/>
    <row r="8" spans="1:9" s="3" customFormat="1" ht="12" customHeight="1">
      <c r="A8" s="225" t="s">
        <v>9</v>
      </c>
      <c r="B8" s="225" t="s">
        <v>10</v>
      </c>
      <c r="C8" s="4" t="s">
        <v>11</v>
      </c>
      <c r="D8" s="4" t="s">
        <v>12</v>
      </c>
      <c r="E8" s="4" t="s">
        <v>13</v>
      </c>
      <c r="F8" s="225" t="s">
        <v>14</v>
      </c>
      <c r="G8" s="225" t="s">
        <v>15</v>
      </c>
      <c r="H8" s="225" t="s">
        <v>16</v>
      </c>
      <c r="I8" s="5" t="s">
        <v>17</v>
      </c>
    </row>
    <row r="9" spans="1:9" s="3" customFormat="1">
      <c r="A9" s="225"/>
      <c r="B9" s="225"/>
      <c r="C9" s="6" t="s">
        <v>18</v>
      </c>
      <c r="D9" s="6" t="s">
        <v>18</v>
      </c>
      <c r="E9" s="6" t="s">
        <v>19</v>
      </c>
      <c r="F9" s="225"/>
      <c r="G9" s="225"/>
      <c r="H9" s="225"/>
      <c r="I9" s="7" t="s">
        <v>20</v>
      </c>
    </row>
    <row r="10" spans="1:9" s="3" customFormat="1" ht="18" customHeight="1">
      <c r="A10" s="8">
        <v>1</v>
      </c>
      <c r="B10" s="9"/>
      <c r="C10" s="10" t="s">
        <v>21</v>
      </c>
      <c r="D10" s="10" t="s">
        <v>21</v>
      </c>
      <c r="E10" s="11"/>
      <c r="F10" s="11"/>
      <c r="G10" s="11"/>
      <c r="H10" s="11"/>
      <c r="I10" s="12"/>
    </row>
    <row r="11" spans="1:9" s="3" customFormat="1" ht="18" customHeight="1">
      <c r="A11" s="8">
        <v>2</v>
      </c>
      <c r="B11" s="9"/>
      <c r="C11" s="10" t="s">
        <v>21</v>
      </c>
      <c r="D11" s="10" t="s">
        <v>21</v>
      </c>
      <c r="E11" s="11"/>
      <c r="F11" s="11"/>
      <c r="G11" s="11"/>
      <c r="H11" s="11"/>
      <c r="I11" s="12"/>
    </row>
    <row r="12" spans="1:9" s="3" customFormat="1" ht="18" customHeight="1">
      <c r="A12" s="8">
        <v>3</v>
      </c>
      <c r="B12" s="9"/>
      <c r="C12" s="10" t="s">
        <v>21</v>
      </c>
      <c r="D12" s="10" t="s">
        <v>21</v>
      </c>
      <c r="E12" s="11"/>
      <c r="F12" s="11"/>
      <c r="G12" s="11"/>
      <c r="H12" s="11"/>
      <c r="I12" s="12"/>
    </row>
    <row r="13" spans="1:9" s="3" customFormat="1" ht="18" customHeight="1">
      <c r="A13" s="8">
        <v>4</v>
      </c>
      <c r="B13" s="9"/>
      <c r="C13" s="10" t="s">
        <v>21</v>
      </c>
      <c r="D13" s="10" t="s">
        <v>21</v>
      </c>
      <c r="E13" s="11"/>
      <c r="F13" s="11"/>
      <c r="G13" s="11"/>
      <c r="H13" s="11"/>
      <c r="I13" s="12"/>
    </row>
    <row r="14" spans="1:9" s="3" customFormat="1" ht="18" customHeight="1">
      <c r="A14" s="8">
        <v>5</v>
      </c>
      <c r="B14" s="9"/>
      <c r="C14" s="10" t="s">
        <v>21</v>
      </c>
      <c r="D14" s="10" t="s">
        <v>21</v>
      </c>
      <c r="E14" s="11"/>
      <c r="F14" s="11"/>
      <c r="G14" s="11"/>
      <c r="H14" s="11"/>
      <c r="I14" s="12"/>
    </row>
    <row r="15" spans="1:9" s="3" customFormat="1" ht="18" customHeight="1">
      <c r="A15" s="8">
        <v>6</v>
      </c>
      <c r="B15" s="9"/>
      <c r="C15" s="10" t="s">
        <v>21</v>
      </c>
      <c r="D15" s="10" t="s">
        <v>21</v>
      </c>
      <c r="E15" s="11"/>
      <c r="F15" s="11"/>
      <c r="G15" s="11"/>
      <c r="H15" s="11"/>
      <c r="I15" s="12"/>
    </row>
    <row r="16" spans="1:9" s="3" customFormat="1" ht="18" customHeight="1">
      <c r="A16" s="8">
        <v>7</v>
      </c>
      <c r="B16" s="9"/>
      <c r="C16" s="10" t="s">
        <v>21</v>
      </c>
      <c r="D16" s="10" t="s">
        <v>21</v>
      </c>
      <c r="E16" s="11"/>
      <c r="F16" s="11"/>
      <c r="G16" s="11"/>
      <c r="H16" s="11"/>
      <c r="I16" s="12"/>
    </row>
    <row r="17" spans="1:9" s="3" customFormat="1" ht="18" customHeight="1">
      <c r="A17" s="8">
        <v>8</v>
      </c>
      <c r="B17" s="9"/>
      <c r="C17" s="10" t="s">
        <v>21</v>
      </c>
      <c r="D17" s="10" t="s">
        <v>21</v>
      </c>
      <c r="E17" s="11"/>
      <c r="F17" s="11"/>
      <c r="G17" s="11"/>
      <c r="H17" s="11"/>
      <c r="I17" s="12"/>
    </row>
    <row r="18" spans="1:9" s="3" customFormat="1" ht="18" customHeight="1">
      <c r="A18" s="8">
        <v>9</v>
      </c>
      <c r="B18" s="9"/>
      <c r="C18" s="10" t="s">
        <v>21</v>
      </c>
      <c r="D18" s="10" t="s">
        <v>21</v>
      </c>
      <c r="E18" s="11"/>
      <c r="F18" s="11"/>
      <c r="G18" s="11"/>
      <c r="H18" s="11"/>
      <c r="I18" s="12"/>
    </row>
    <row r="19" spans="1:9" s="3" customFormat="1" ht="18" customHeight="1">
      <c r="A19" s="8">
        <v>10</v>
      </c>
      <c r="B19" s="9"/>
      <c r="C19" s="10" t="s">
        <v>21</v>
      </c>
      <c r="D19" s="10" t="s">
        <v>21</v>
      </c>
      <c r="E19" s="11"/>
      <c r="F19" s="11"/>
      <c r="G19" s="11"/>
      <c r="H19" s="11"/>
      <c r="I19" s="12"/>
    </row>
    <row r="20" spans="1:9" s="3" customFormat="1" ht="18" customHeight="1">
      <c r="A20" s="8">
        <v>11</v>
      </c>
      <c r="B20" s="9"/>
      <c r="C20" s="10" t="s">
        <v>21</v>
      </c>
      <c r="D20" s="10" t="s">
        <v>21</v>
      </c>
      <c r="E20" s="11"/>
      <c r="F20" s="11"/>
      <c r="G20" s="11"/>
      <c r="H20" s="11"/>
      <c r="I20" s="12"/>
    </row>
    <row r="21" spans="1:9" s="3" customFormat="1" ht="18" customHeight="1">
      <c r="A21" s="8">
        <v>12</v>
      </c>
      <c r="B21" s="9"/>
      <c r="C21" s="10" t="s">
        <v>21</v>
      </c>
      <c r="D21" s="10" t="s">
        <v>21</v>
      </c>
      <c r="E21" s="11"/>
      <c r="F21" s="11"/>
      <c r="G21" s="11"/>
      <c r="H21" s="11"/>
      <c r="I21" s="12"/>
    </row>
    <row r="22" spans="1:9" s="3" customFormat="1" ht="18" customHeight="1">
      <c r="A22" s="8">
        <v>13</v>
      </c>
      <c r="B22" s="9"/>
      <c r="C22" s="10" t="s">
        <v>21</v>
      </c>
      <c r="D22" s="10" t="s">
        <v>21</v>
      </c>
      <c r="E22" s="11"/>
      <c r="F22" s="11"/>
      <c r="G22" s="11"/>
      <c r="H22" s="11"/>
      <c r="I22" s="12"/>
    </row>
    <row r="23" spans="1:9" s="3" customFormat="1" ht="18" customHeight="1">
      <c r="A23" s="8">
        <v>14</v>
      </c>
      <c r="B23" s="9"/>
      <c r="C23" s="10" t="s">
        <v>21</v>
      </c>
      <c r="D23" s="10" t="s">
        <v>21</v>
      </c>
      <c r="E23" s="11"/>
      <c r="F23" s="11"/>
      <c r="G23" s="11"/>
      <c r="H23" s="11"/>
      <c r="I23" s="12"/>
    </row>
    <row r="24" spans="1:9" s="3" customFormat="1" ht="18" customHeight="1">
      <c r="A24" s="8">
        <v>15</v>
      </c>
      <c r="B24" s="9"/>
      <c r="C24" s="10" t="s">
        <v>21</v>
      </c>
      <c r="D24" s="10" t="s">
        <v>21</v>
      </c>
      <c r="E24" s="11"/>
      <c r="F24" s="11"/>
      <c r="G24" s="11"/>
      <c r="H24" s="11"/>
      <c r="I24" s="12"/>
    </row>
    <row r="25" spans="1:9" s="3" customFormat="1" ht="18" customHeight="1">
      <c r="A25" s="8">
        <v>16</v>
      </c>
      <c r="B25" s="9"/>
      <c r="C25" s="10" t="s">
        <v>21</v>
      </c>
      <c r="D25" s="10" t="s">
        <v>21</v>
      </c>
      <c r="E25" s="11"/>
      <c r="F25" s="11"/>
      <c r="G25" s="11"/>
      <c r="H25" s="11"/>
      <c r="I25" s="12"/>
    </row>
    <row r="26" spans="1:9" s="3" customFormat="1" ht="18" customHeight="1">
      <c r="A26" s="8">
        <v>17</v>
      </c>
      <c r="B26" s="9"/>
      <c r="C26" s="10" t="s">
        <v>21</v>
      </c>
      <c r="D26" s="10" t="s">
        <v>21</v>
      </c>
      <c r="E26" s="11"/>
      <c r="F26" s="11"/>
      <c r="G26" s="11"/>
      <c r="H26" s="11"/>
      <c r="I26" s="12"/>
    </row>
    <row r="27" spans="1:9" s="3" customFormat="1" ht="18" customHeight="1">
      <c r="A27" s="8">
        <v>18</v>
      </c>
      <c r="B27" s="9"/>
      <c r="C27" s="10" t="s">
        <v>21</v>
      </c>
      <c r="D27" s="10" t="s">
        <v>21</v>
      </c>
      <c r="E27" s="11"/>
      <c r="F27" s="11"/>
      <c r="G27" s="11"/>
      <c r="H27" s="11"/>
      <c r="I27" s="12"/>
    </row>
    <row r="28" spans="1:9" s="3" customFormat="1" ht="18" customHeight="1">
      <c r="A28" s="8">
        <v>19</v>
      </c>
      <c r="B28" s="9"/>
      <c r="C28" s="10" t="s">
        <v>21</v>
      </c>
      <c r="D28" s="10" t="s">
        <v>21</v>
      </c>
      <c r="E28" s="11"/>
      <c r="F28" s="11"/>
      <c r="G28" s="11"/>
      <c r="H28" s="11"/>
      <c r="I28" s="12"/>
    </row>
    <row r="29" spans="1:9" s="3" customFormat="1" ht="18" customHeight="1">
      <c r="A29" s="8">
        <v>20</v>
      </c>
      <c r="B29" s="9"/>
      <c r="C29" s="10" t="s">
        <v>21</v>
      </c>
      <c r="D29" s="10" t="s">
        <v>21</v>
      </c>
      <c r="E29" s="11"/>
      <c r="F29" s="11"/>
      <c r="G29" s="11"/>
      <c r="H29" s="11"/>
      <c r="I29" s="12"/>
    </row>
    <row r="30" spans="1:9" s="3" customFormat="1" ht="18" customHeight="1">
      <c r="A30" s="8">
        <v>21</v>
      </c>
      <c r="B30" s="9"/>
      <c r="C30" s="10" t="s">
        <v>21</v>
      </c>
      <c r="D30" s="10" t="s">
        <v>21</v>
      </c>
      <c r="E30" s="11"/>
      <c r="F30" s="11"/>
      <c r="G30" s="11"/>
      <c r="H30" s="11"/>
      <c r="I30" s="12"/>
    </row>
    <row r="31" spans="1:9" s="3" customFormat="1" ht="18" customHeight="1">
      <c r="A31" s="8">
        <v>22</v>
      </c>
      <c r="B31" s="9"/>
      <c r="C31" s="10" t="s">
        <v>21</v>
      </c>
      <c r="D31" s="10" t="s">
        <v>21</v>
      </c>
      <c r="E31" s="11"/>
      <c r="F31" s="11"/>
      <c r="G31" s="11"/>
      <c r="H31" s="11"/>
      <c r="I31" s="12"/>
    </row>
    <row r="32" spans="1:9" s="3" customFormat="1" ht="18" customHeight="1">
      <c r="A32" s="8">
        <v>23</v>
      </c>
      <c r="B32" s="9"/>
      <c r="C32" s="10" t="s">
        <v>21</v>
      </c>
      <c r="D32" s="10" t="s">
        <v>21</v>
      </c>
      <c r="E32" s="11"/>
      <c r="F32" s="11"/>
      <c r="G32" s="11"/>
      <c r="H32" s="11"/>
      <c r="I32" s="12"/>
    </row>
    <row r="33" spans="1:9" s="3" customFormat="1" ht="18" customHeight="1">
      <c r="A33" s="8">
        <v>24</v>
      </c>
      <c r="B33" s="9"/>
      <c r="C33" s="10" t="s">
        <v>21</v>
      </c>
      <c r="D33" s="10" t="s">
        <v>21</v>
      </c>
      <c r="E33" s="11"/>
      <c r="F33" s="11"/>
      <c r="G33" s="11"/>
      <c r="H33" s="11"/>
      <c r="I33" s="12"/>
    </row>
    <row r="34" spans="1:9" s="3" customFormat="1" ht="18" customHeight="1">
      <c r="A34" s="8">
        <v>25</v>
      </c>
      <c r="B34" s="9"/>
      <c r="C34" s="10" t="s">
        <v>21</v>
      </c>
      <c r="D34" s="10" t="s">
        <v>21</v>
      </c>
      <c r="E34" s="11"/>
      <c r="F34" s="11"/>
      <c r="G34" s="11"/>
      <c r="H34" s="11"/>
      <c r="I34" s="12"/>
    </row>
    <row r="35" spans="1:9" s="3" customFormat="1" ht="18" customHeight="1">
      <c r="A35" s="8">
        <v>26</v>
      </c>
      <c r="B35" s="9"/>
      <c r="C35" s="10" t="s">
        <v>21</v>
      </c>
      <c r="D35" s="10" t="s">
        <v>21</v>
      </c>
      <c r="E35" s="11"/>
      <c r="F35" s="11"/>
      <c r="G35" s="11"/>
      <c r="H35" s="11"/>
      <c r="I35" s="12"/>
    </row>
    <row r="36" spans="1:9" s="3" customFormat="1" ht="18" customHeight="1">
      <c r="A36" s="8">
        <v>27</v>
      </c>
      <c r="B36" s="9"/>
      <c r="C36" s="10" t="s">
        <v>21</v>
      </c>
      <c r="D36" s="10" t="s">
        <v>21</v>
      </c>
      <c r="E36" s="11"/>
      <c r="F36" s="11"/>
      <c r="G36" s="11"/>
      <c r="H36" s="11"/>
      <c r="I36" s="12"/>
    </row>
    <row r="37" spans="1:9" s="3" customFormat="1" ht="18" customHeight="1">
      <c r="A37" s="8">
        <v>28</v>
      </c>
      <c r="B37" s="9"/>
      <c r="C37" s="10" t="s">
        <v>21</v>
      </c>
      <c r="D37" s="10" t="s">
        <v>21</v>
      </c>
      <c r="E37" s="11"/>
      <c r="F37" s="11"/>
      <c r="G37" s="11"/>
      <c r="H37" s="11"/>
      <c r="I37" s="12"/>
    </row>
    <row r="38" spans="1:9" s="3" customFormat="1" ht="18" customHeight="1">
      <c r="A38" s="8">
        <v>29</v>
      </c>
      <c r="B38" s="9"/>
      <c r="C38" s="10" t="s">
        <v>21</v>
      </c>
      <c r="D38" s="10" t="s">
        <v>21</v>
      </c>
      <c r="E38" s="11"/>
      <c r="F38" s="11"/>
      <c r="G38" s="11"/>
      <c r="H38" s="11"/>
      <c r="I38" s="12"/>
    </row>
    <row r="39" spans="1:9" s="3" customFormat="1" ht="18" customHeight="1">
      <c r="A39" s="8">
        <v>30</v>
      </c>
      <c r="B39" s="9"/>
      <c r="C39" s="10" t="s">
        <v>21</v>
      </c>
      <c r="D39" s="10" t="s">
        <v>21</v>
      </c>
      <c r="E39" s="11"/>
      <c r="F39" s="11"/>
      <c r="G39" s="11"/>
      <c r="H39" s="11"/>
      <c r="I39" s="12"/>
    </row>
    <row r="40" spans="1:9" s="3" customFormat="1" ht="18" customHeight="1">
      <c r="A40" s="8">
        <v>31</v>
      </c>
      <c r="B40" s="9"/>
      <c r="C40" s="10" t="s">
        <v>21</v>
      </c>
      <c r="D40" s="10" t="s">
        <v>21</v>
      </c>
      <c r="E40" s="11"/>
      <c r="F40" s="11"/>
      <c r="G40" s="11"/>
      <c r="H40" s="11"/>
      <c r="I40" s="12"/>
    </row>
    <row r="41" spans="1:9" s="3" customFormat="1" ht="18" customHeight="1">
      <c r="A41" s="220" t="s">
        <v>22</v>
      </c>
      <c r="B41" s="220"/>
      <c r="C41" s="13"/>
      <c r="D41" s="13"/>
      <c r="E41" s="13"/>
      <c r="F41" s="11"/>
      <c r="G41" s="11"/>
      <c r="H41" s="11"/>
      <c r="I41" s="12"/>
    </row>
    <row r="42" spans="1:9" s="3" customFormat="1" ht="18" customHeight="1">
      <c r="A42" s="14"/>
      <c r="B42" s="15" t="s">
        <v>23</v>
      </c>
      <c r="C42" s="14"/>
      <c r="D42" s="14"/>
      <c r="E42" s="14"/>
      <c r="F42" s="14"/>
      <c r="G42" s="14"/>
      <c r="H42" s="16" t="s">
        <v>24</v>
      </c>
      <c r="I42" s="17"/>
    </row>
    <row r="43" spans="1:9" s="3" customFormat="1" ht="18" customHeight="1">
      <c r="C43" s="1" t="s">
        <v>25</v>
      </c>
      <c r="E43" s="18"/>
      <c r="F43" s="19"/>
      <c r="G43" s="19"/>
      <c r="H43" s="20" t="s">
        <v>26</v>
      </c>
      <c r="I43" s="12"/>
    </row>
    <row r="44" spans="1:9" s="3" customFormat="1" ht="20.25" customHeight="1">
      <c r="B44" s="21" t="s">
        <v>27</v>
      </c>
      <c r="C44" s="22"/>
      <c r="D44" s="22"/>
      <c r="E44" s="23"/>
      <c r="F44" s="22"/>
      <c r="G44" s="22"/>
    </row>
    <row r="45" spans="1:9" s="3" customFormat="1"/>
    <row r="46" spans="1:9" s="3" customFormat="1"/>
    <row r="47" spans="1:9" s="3" customFormat="1"/>
    <row r="48" spans="1:9" s="3" customFormat="1"/>
    <row r="49" s="3" customFormat="1"/>
    <row r="50" s="3" customFormat="1"/>
  </sheetData>
  <mergeCells count="19">
    <mergeCell ref="A5:B5"/>
    <mergeCell ref="C5:D5"/>
    <mergeCell ref="E5:F5"/>
    <mergeCell ref="G5:I5"/>
    <mergeCell ref="C3:H3"/>
    <mergeCell ref="A4:B4"/>
    <mergeCell ref="C4:D4"/>
    <mergeCell ref="E4:F4"/>
    <mergeCell ref="G4:I4"/>
    <mergeCell ref="A41:B41"/>
    <mergeCell ref="A6:B6"/>
    <mergeCell ref="C6:D6"/>
    <mergeCell ref="E6:F6"/>
    <mergeCell ref="G6:I6"/>
    <mergeCell ref="A8:A9"/>
    <mergeCell ref="B8:B9"/>
    <mergeCell ref="F8:F9"/>
    <mergeCell ref="G8:G9"/>
    <mergeCell ref="H8:H9"/>
  </mergeCells>
  <phoneticPr fontId="4"/>
  <pageMargins left="0.75" right="0.56000000000000005" top="0.63" bottom="0.5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showZeros="0" topLeftCell="A31" zoomScaleNormal="100" workbookViewId="0">
      <selection activeCell="E9" sqref="E9"/>
    </sheetView>
  </sheetViews>
  <sheetFormatPr defaultRowHeight="12"/>
  <cols>
    <col min="1" max="1" width="5" style="2" customWidth="1"/>
    <col min="2" max="2" width="5.42578125" style="2" customWidth="1"/>
    <col min="3" max="8" width="13.7109375" style="2" customWidth="1"/>
    <col min="9" max="256" width="9.140625" style="2"/>
    <col min="257" max="257" width="5" style="2" customWidth="1"/>
    <col min="258" max="258" width="5.42578125" style="2" customWidth="1"/>
    <col min="259" max="264" width="13.7109375" style="2" customWidth="1"/>
    <col min="265" max="512" width="9.140625" style="2"/>
    <col min="513" max="513" width="5" style="2" customWidth="1"/>
    <col min="514" max="514" width="5.42578125" style="2" customWidth="1"/>
    <col min="515" max="520" width="13.7109375" style="2" customWidth="1"/>
    <col min="521" max="768" width="9.140625" style="2"/>
    <col min="769" max="769" width="5" style="2" customWidth="1"/>
    <col min="770" max="770" width="5.42578125" style="2" customWidth="1"/>
    <col min="771" max="776" width="13.7109375" style="2" customWidth="1"/>
    <col min="777" max="1024" width="9.140625" style="2"/>
    <col min="1025" max="1025" width="5" style="2" customWidth="1"/>
    <col min="1026" max="1026" width="5.42578125" style="2" customWidth="1"/>
    <col min="1027" max="1032" width="13.7109375" style="2" customWidth="1"/>
    <col min="1033" max="1280" width="9.140625" style="2"/>
    <col min="1281" max="1281" width="5" style="2" customWidth="1"/>
    <col min="1282" max="1282" width="5.42578125" style="2" customWidth="1"/>
    <col min="1283" max="1288" width="13.7109375" style="2" customWidth="1"/>
    <col min="1289" max="1536" width="9.140625" style="2"/>
    <col min="1537" max="1537" width="5" style="2" customWidth="1"/>
    <col min="1538" max="1538" width="5.42578125" style="2" customWidth="1"/>
    <col min="1539" max="1544" width="13.7109375" style="2" customWidth="1"/>
    <col min="1545" max="1792" width="9.140625" style="2"/>
    <col min="1793" max="1793" width="5" style="2" customWidth="1"/>
    <col min="1794" max="1794" width="5.42578125" style="2" customWidth="1"/>
    <col min="1795" max="1800" width="13.7109375" style="2" customWidth="1"/>
    <col min="1801" max="2048" width="9.140625" style="2"/>
    <col min="2049" max="2049" width="5" style="2" customWidth="1"/>
    <col min="2050" max="2050" width="5.42578125" style="2" customWidth="1"/>
    <col min="2051" max="2056" width="13.7109375" style="2" customWidth="1"/>
    <col min="2057" max="2304" width="9.140625" style="2"/>
    <col min="2305" max="2305" width="5" style="2" customWidth="1"/>
    <col min="2306" max="2306" width="5.42578125" style="2" customWidth="1"/>
    <col min="2307" max="2312" width="13.7109375" style="2" customWidth="1"/>
    <col min="2313" max="2560" width="9.140625" style="2"/>
    <col min="2561" max="2561" width="5" style="2" customWidth="1"/>
    <col min="2562" max="2562" width="5.42578125" style="2" customWidth="1"/>
    <col min="2563" max="2568" width="13.7109375" style="2" customWidth="1"/>
    <col min="2569" max="2816" width="9.140625" style="2"/>
    <col min="2817" max="2817" width="5" style="2" customWidth="1"/>
    <col min="2818" max="2818" width="5.42578125" style="2" customWidth="1"/>
    <col min="2819" max="2824" width="13.7109375" style="2" customWidth="1"/>
    <col min="2825" max="3072" width="9.140625" style="2"/>
    <col min="3073" max="3073" width="5" style="2" customWidth="1"/>
    <col min="3074" max="3074" width="5.42578125" style="2" customWidth="1"/>
    <col min="3075" max="3080" width="13.7109375" style="2" customWidth="1"/>
    <col min="3081" max="3328" width="9.140625" style="2"/>
    <col min="3329" max="3329" width="5" style="2" customWidth="1"/>
    <col min="3330" max="3330" width="5.42578125" style="2" customWidth="1"/>
    <col min="3331" max="3336" width="13.7109375" style="2" customWidth="1"/>
    <col min="3337" max="3584" width="9.140625" style="2"/>
    <col min="3585" max="3585" width="5" style="2" customWidth="1"/>
    <col min="3586" max="3586" width="5.42578125" style="2" customWidth="1"/>
    <col min="3587" max="3592" width="13.7109375" style="2" customWidth="1"/>
    <col min="3593" max="3840" width="9.140625" style="2"/>
    <col min="3841" max="3841" width="5" style="2" customWidth="1"/>
    <col min="3842" max="3842" width="5.42578125" style="2" customWidth="1"/>
    <col min="3843" max="3848" width="13.7109375" style="2" customWidth="1"/>
    <col min="3849" max="4096" width="9.140625" style="2"/>
    <col min="4097" max="4097" width="5" style="2" customWidth="1"/>
    <col min="4098" max="4098" width="5.42578125" style="2" customWidth="1"/>
    <col min="4099" max="4104" width="13.7109375" style="2" customWidth="1"/>
    <col min="4105" max="4352" width="9.140625" style="2"/>
    <col min="4353" max="4353" width="5" style="2" customWidth="1"/>
    <col min="4354" max="4354" width="5.42578125" style="2" customWidth="1"/>
    <col min="4355" max="4360" width="13.7109375" style="2" customWidth="1"/>
    <col min="4361" max="4608" width="9.140625" style="2"/>
    <col min="4609" max="4609" width="5" style="2" customWidth="1"/>
    <col min="4610" max="4610" width="5.42578125" style="2" customWidth="1"/>
    <col min="4611" max="4616" width="13.7109375" style="2" customWidth="1"/>
    <col min="4617" max="4864" width="9.140625" style="2"/>
    <col min="4865" max="4865" width="5" style="2" customWidth="1"/>
    <col min="4866" max="4866" width="5.42578125" style="2" customWidth="1"/>
    <col min="4867" max="4872" width="13.7109375" style="2" customWidth="1"/>
    <col min="4873" max="5120" width="9.140625" style="2"/>
    <col min="5121" max="5121" width="5" style="2" customWidth="1"/>
    <col min="5122" max="5122" width="5.42578125" style="2" customWidth="1"/>
    <col min="5123" max="5128" width="13.7109375" style="2" customWidth="1"/>
    <col min="5129" max="5376" width="9.140625" style="2"/>
    <col min="5377" max="5377" width="5" style="2" customWidth="1"/>
    <col min="5378" max="5378" width="5.42578125" style="2" customWidth="1"/>
    <col min="5379" max="5384" width="13.7109375" style="2" customWidth="1"/>
    <col min="5385" max="5632" width="9.140625" style="2"/>
    <col min="5633" max="5633" width="5" style="2" customWidth="1"/>
    <col min="5634" max="5634" width="5.42578125" style="2" customWidth="1"/>
    <col min="5635" max="5640" width="13.7109375" style="2" customWidth="1"/>
    <col min="5641" max="5888" width="9.140625" style="2"/>
    <col min="5889" max="5889" width="5" style="2" customWidth="1"/>
    <col min="5890" max="5890" width="5.42578125" style="2" customWidth="1"/>
    <col min="5891" max="5896" width="13.7109375" style="2" customWidth="1"/>
    <col min="5897" max="6144" width="9.140625" style="2"/>
    <col min="6145" max="6145" width="5" style="2" customWidth="1"/>
    <col min="6146" max="6146" width="5.42578125" style="2" customWidth="1"/>
    <col min="6147" max="6152" width="13.7109375" style="2" customWidth="1"/>
    <col min="6153" max="6400" width="9.140625" style="2"/>
    <col min="6401" max="6401" width="5" style="2" customWidth="1"/>
    <col min="6402" max="6402" width="5.42578125" style="2" customWidth="1"/>
    <col min="6403" max="6408" width="13.7109375" style="2" customWidth="1"/>
    <col min="6409" max="6656" width="9.140625" style="2"/>
    <col min="6657" max="6657" width="5" style="2" customWidth="1"/>
    <col min="6658" max="6658" width="5.42578125" style="2" customWidth="1"/>
    <col min="6659" max="6664" width="13.7109375" style="2" customWidth="1"/>
    <col min="6665" max="6912" width="9.140625" style="2"/>
    <col min="6913" max="6913" width="5" style="2" customWidth="1"/>
    <col min="6914" max="6914" width="5.42578125" style="2" customWidth="1"/>
    <col min="6915" max="6920" width="13.7109375" style="2" customWidth="1"/>
    <col min="6921" max="7168" width="9.140625" style="2"/>
    <col min="7169" max="7169" width="5" style="2" customWidth="1"/>
    <col min="7170" max="7170" width="5.42578125" style="2" customWidth="1"/>
    <col min="7171" max="7176" width="13.7109375" style="2" customWidth="1"/>
    <col min="7177" max="7424" width="9.140625" style="2"/>
    <col min="7425" max="7425" width="5" style="2" customWidth="1"/>
    <col min="7426" max="7426" width="5.42578125" style="2" customWidth="1"/>
    <col min="7427" max="7432" width="13.7109375" style="2" customWidth="1"/>
    <col min="7433" max="7680" width="9.140625" style="2"/>
    <col min="7681" max="7681" width="5" style="2" customWidth="1"/>
    <col min="7682" max="7682" width="5.42578125" style="2" customWidth="1"/>
    <col min="7683" max="7688" width="13.7109375" style="2" customWidth="1"/>
    <col min="7689" max="7936" width="9.140625" style="2"/>
    <col min="7937" max="7937" width="5" style="2" customWidth="1"/>
    <col min="7938" max="7938" width="5.42578125" style="2" customWidth="1"/>
    <col min="7939" max="7944" width="13.7109375" style="2" customWidth="1"/>
    <col min="7945" max="8192" width="9.140625" style="2"/>
    <col min="8193" max="8193" width="5" style="2" customWidth="1"/>
    <col min="8194" max="8194" width="5.42578125" style="2" customWidth="1"/>
    <col min="8195" max="8200" width="13.7109375" style="2" customWidth="1"/>
    <col min="8201" max="8448" width="9.140625" style="2"/>
    <col min="8449" max="8449" width="5" style="2" customWidth="1"/>
    <col min="8450" max="8450" width="5.42578125" style="2" customWidth="1"/>
    <col min="8451" max="8456" width="13.7109375" style="2" customWidth="1"/>
    <col min="8457" max="8704" width="9.140625" style="2"/>
    <col min="8705" max="8705" width="5" style="2" customWidth="1"/>
    <col min="8706" max="8706" width="5.42578125" style="2" customWidth="1"/>
    <col min="8707" max="8712" width="13.7109375" style="2" customWidth="1"/>
    <col min="8713" max="8960" width="9.140625" style="2"/>
    <col min="8961" max="8961" width="5" style="2" customWidth="1"/>
    <col min="8962" max="8962" width="5.42578125" style="2" customWidth="1"/>
    <col min="8963" max="8968" width="13.7109375" style="2" customWidth="1"/>
    <col min="8969" max="9216" width="9.140625" style="2"/>
    <col min="9217" max="9217" width="5" style="2" customWidth="1"/>
    <col min="9218" max="9218" width="5.42578125" style="2" customWidth="1"/>
    <col min="9219" max="9224" width="13.7109375" style="2" customWidth="1"/>
    <col min="9225" max="9472" width="9.140625" style="2"/>
    <col min="9473" max="9473" width="5" style="2" customWidth="1"/>
    <col min="9474" max="9474" width="5.42578125" style="2" customWidth="1"/>
    <col min="9475" max="9480" width="13.7109375" style="2" customWidth="1"/>
    <col min="9481" max="9728" width="9.140625" style="2"/>
    <col min="9729" max="9729" width="5" style="2" customWidth="1"/>
    <col min="9730" max="9730" width="5.42578125" style="2" customWidth="1"/>
    <col min="9731" max="9736" width="13.7109375" style="2" customWidth="1"/>
    <col min="9737" max="9984" width="9.140625" style="2"/>
    <col min="9985" max="9985" width="5" style="2" customWidth="1"/>
    <col min="9986" max="9986" width="5.42578125" style="2" customWidth="1"/>
    <col min="9987" max="9992" width="13.7109375" style="2" customWidth="1"/>
    <col min="9993" max="10240" width="9.140625" style="2"/>
    <col min="10241" max="10241" width="5" style="2" customWidth="1"/>
    <col min="10242" max="10242" width="5.42578125" style="2" customWidth="1"/>
    <col min="10243" max="10248" width="13.7109375" style="2" customWidth="1"/>
    <col min="10249" max="10496" width="9.140625" style="2"/>
    <col min="10497" max="10497" width="5" style="2" customWidth="1"/>
    <col min="10498" max="10498" width="5.42578125" style="2" customWidth="1"/>
    <col min="10499" max="10504" width="13.7109375" style="2" customWidth="1"/>
    <col min="10505" max="10752" width="9.140625" style="2"/>
    <col min="10753" max="10753" width="5" style="2" customWidth="1"/>
    <col min="10754" max="10754" width="5.42578125" style="2" customWidth="1"/>
    <col min="10755" max="10760" width="13.7109375" style="2" customWidth="1"/>
    <col min="10761" max="11008" width="9.140625" style="2"/>
    <col min="11009" max="11009" width="5" style="2" customWidth="1"/>
    <col min="11010" max="11010" width="5.42578125" style="2" customWidth="1"/>
    <col min="11011" max="11016" width="13.7109375" style="2" customWidth="1"/>
    <col min="11017" max="11264" width="9.140625" style="2"/>
    <col min="11265" max="11265" width="5" style="2" customWidth="1"/>
    <col min="11266" max="11266" width="5.42578125" style="2" customWidth="1"/>
    <col min="11267" max="11272" width="13.7109375" style="2" customWidth="1"/>
    <col min="11273" max="11520" width="9.140625" style="2"/>
    <col min="11521" max="11521" width="5" style="2" customWidth="1"/>
    <col min="11522" max="11522" width="5.42578125" style="2" customWidth="1"/>
    <col min="11523" max="11528" width="13.7109375" style="2" customWidth="1"/>
    <col min="11529" max="11776" width="9.140625" style="2"/>
    <col min="11777" max="11777" width="5" style="2" customWidth="1"/>
    <col min="11778" max="11778" width="5.42578125" style="2" customWidth="1"/>
    <col min="11779" max="11784" width="13.7109375" style="2" customWidth="1"/>
    <col min="11785" max="12032" width="9.140625" style="2"/>
    <col min="12033" max="12033" width="5" style="2" customWidth="1"/>
    <col min="12034" max="12034" width="5.42578125" style="2" customWidth="1"/>
    <col min="12035" max="12040" width="13.7109375" style="2" customWidth="1"/>
    <col min="12041" max="12288" width="9.140625" style="2"/>
    <col min="12289" max="12289" width="5" style="2" customWidth="1"/>
    <col min="12290" max="12290" width="5.42578125" style="2" customWidth="1"/>
    <col min="12291" max="12296" width="13.7109375" style="2" customWidth="1"/>
    <col min="12297" max="12544" width="9.140625" style="2"/>
    <col min="12545" max="12545" width="5" style="2" customWidth="1"/>
    <col min="12546" max="12546" width="5.42578125" style="2" customWidth="1"/>
    <col min="12547" max="12552" width="13.7109375" style="2" customWidth="1"/>
    <col min="12553" max="12800" width="9.140625" style="2"/>
    <col min="12801" max="12801" width="5" style="2" customWidth="1"/>
    <col min="12802" max="12802" width="5.42578125" style="2" customWidth="1"/>
    <col min="12803" max="12808" width="13.7109375" style="2" customWidth="1"/>
    <col min="12809" max="13056" width="9.140625" style="2"/>
    <col min="13057" max="13057" width="5" style="2" customWidth="1"/>
    <col min="13058" max="13058" width="5.42578125" style="2" customWidth="1"/>
    <col min="13059" max="13064" width="13.7109375" style="2" customWidth="1"/>
    <col min="13065" max="13312" width="9.140625" style="2"/>
    <col min="13313" max="13313" width="5" style="2" customWidth="1"/>
    <col min="13314" max="13314" width="5.42578125" style="2" customWidth="1"/>
    <col min="13315" max="13320" width="13.7109375" style="2" customWidth="1"/>
    <col min="13321" max="13568" width="9.140625" style="2"/>
    <col min="13569" max="13569" width="5" style="2" customWidth="1"/>
    <col min="13570" max="13570" width="5.42578125" style="2" customWidth="1"/>
    <col min="13571" max="13576" width="13.7109375" style="2" customWidth="1"/>
    <col min="13577" max="13824" width="9.140625" style="2"/>
    <col min="13825" max="13825" width="5" style="2" customWidth="1"/>
    <col min="13826" max="13826" width="5.42578125" style="2" customWidth="1"/>
    <col min="13827" max="13832" width="13.7109375" style="2" customWidth="1"/>
    <col min="13833" max="14080" width="9.140625" style="2"/>
    <col min="14081" max="14081" width="5" style="2" customWidth="1"/>
    <col min="14082" max="14082" width="5.42578125" style="2" customWidth="1"/>
    <col min="14083" max="14088" width="13.7109375" style="2" customWidth="1"/>
    <col min="14089" max="14336" width="9.140625" style="2"/>
    <col min="14337" max="14337" width="5" style="2" customWidth="1"/>
    <col min="14338" max="14338" width="5.42578125" style="2" customWidth="1"/>
    <col min="14339" max="14344" width="13.7109375" style="2" customWidth="1"/>
    <col min="14345" max="14592" width="9.140625" style="2"/>
    <col min="14593" max="14593" width="5" style="2" customWidth="1"/>
    <col min="14594" max="14594" width="5.42578125" style="2" customWidth="1"/>
    <col min="14595" max="14600" width="13.7109375" style="2" customWidth="1"/>
    <col min="14601" max="14848" width="9.140625" style="2"/>
    <col min="14849" max="14849" width="5" style="2" customWidth="1"/>
    <col min="14850" max="14850" width="5.42578125" style="2" customWidth="1"/>
    <col min="14851" max="14856" width="13.7109375" style="2" customWidth="1"/>
    <col min="14857" max="15104" width="9.140625" style="2"/>
    <col min="15105" max="15105" width="5" style="2" customWidth="1"/>
    <col min="15106" max="15106" width="5.42578125" style="2" customWidth="1"/>
    <col min="15107" max="15112" width="13.7109375" style="2" customWidth="1"/>
    <col min="15113" max="15360" width="9.140625" style="2"/>
    <col min="15361" max="15361" width="5" style="2" customWidth="1"/>
    <col min="15362" max="15362" width="5.42578125" style="2" customWidth="1"/>
    <col min="15363" max="15368" width="13.7109375" style="2" customWidth="1"/>
    <col min="15369" max="15616" width="9.140625" style="2"/>
    <col min="15617" max="15617" width="5" style="2" customWidth="1"/>
    <col min="15618" max="15618" width="5.42578125" style="2" customWidth="1"/>
    <col min="15619" max="15624" width="13.7109375" style="2" customWidth="1"/>
    <col min="15625" max="15872" width="9.140625" style="2"/>
    <col min="15873" max="15873" width="5" style="2" customWidth="1"/>
    <col min="15874" max="15874" width="5.42578125" style="2" customWidth="1"/>
    <col min="15875" max="15880" width="13.7109375" style="2" customWidth="1"/>
    <col min="15881" max="16128" width="9.140625" style="2"/>
    <col min="16129" max="16129" width="5" style="2" customWidth="1"/>
    <col min="16130" max="16130" width="5.42578125" style="2" customWidth="1"/>
    <col min="16131" max="16136" width="13.7109375" style="2" customWidth="1"/>
    <col min="16137" max="16384" width="9.140625" style="2"/>
  </cols>
  <sheetData>
    <row r="1" spans="1:9">
      <c r="A1" s="2" t="s">
        <v>52</v>
      </c>
    </row>
    <row r="3" spans="1:9" ht="22.5" customHeight="1">
      <c r="A3" s="2" t="s">
        <v>137</v>
      </c>
    </row>
    <row r="4" spans="1:9" ht="21" customHeight="1">
      <c r="C4" s="353" t="s">
        <v>138</v>
      </c>
      <c r="D4" s="354"/>
      <c r="E4" s="354"/>
      <c r="F4" s="354"/>
      <c r="G4" s="354"/>
    </row>
    <row r="5" spans="1:9" ht="16.5" customHeight="1">
      <c r="A5" s="355" t="s">
        <v>139</v>
      </c>
      <c r="B5" s="356"/>
      <c r="C5" s="357"/>
      <c r="D5" s="358"/>
      <c r="E5" s="131" t="s">
        <v>140</v>
      </c>
      <c r="F5" s="359"/>
      <c r="G5" s="360"/>
      <c r="H5" s="361"/>
    </row>
    <row r="6" spans="1:9" ht="23.25" customHeight="1">
      <c r="A6" s="362" t="s">
        <v>141</v>
      </c>
      <c r="B6" s="363"/>
      <c r="C6" s="364"/>
      <c r="D6" s="365"/>
      <c r="E6" s="131" t="s">
        <v>6</v>
      </c>
      <c r="F6" s="366"/>
      <c r="G6" s="367"/>
      <c r="H6" s="368"/>
    </row>
    <row r="7" spans="1:9" ht="20.100000000000001" customHeight="1">
      <c r="A7" s="347" t="s">
        <v>142</v>
      </c>
      <c r="B7" s="348"/>
      <c r="C7" s="349"/>
      <c r="D7" s="350"/>
      <c r="E7" s="132"/>
      <c r="F7" s="351"/>
      <c r="G7" s="351"/>
      <c r="H7" s="351"/>
      <c r="I7" s="56"/>
    </row>
    <row r="9" spans="1:9" ht="12" customHeight="1">
      <c r="A9" s="352" t="s">
        <v>9</v>
      </c>
      <c r="B9" s="352" t="s">
        <v>10</v>
      </c>
      <c r="C9" s="133" t="s">
        <v>11</v>
      </c>
      <c r="D9" s="133" t="s">
        <v>12</v>
      </c>
      <c r="E9" s="133" t="s">
        <v>13</v>
      </c>
      <c r="F9" s="352" t="s">
        <v>14</v>
      </c>
      <c r="G9" s="352" t="s">
        <v>143</v>
      </c>
      <c r="H9" s="134" t="s">
        <v>17</v>
      </c>
    </row>
    <row r="10" spans="1:9">
      <c r="A10" s="352"/>
      <c r="B10" s="352"/>
      <c r="C10" s="135" t="s">
        <v>18</v>
      </c>
      <c r="D10" s="135" t="s">
        <v>18</v>
      </c>
      <c r="E10" s="135" t="s">
        <v>19</v>
      </c>
      <c r="F10" s="352"/>
      <c r="G10" s="352"/>
      <c r="H10" s="136" t="s">
        <v>144</v>
      </c>
    </row>
    <row r="11" spans="1:9" ht="18.95" customHeight="1">
      <c r="A11" s="137">
        <v>1</v>
      </c>
      <c r="B11" s="138"/>
      <c r="C11" s="139" t="s">
        <v>21</v>
      </c>
      <c r="D11" s="139" t="s">
        <v>21</v>
      </c>
      <c r="E11" s="140"/>
      <c r="F11" s="140"/>
      <c r="G11" s="140"/>
      <c r="H11" s="141"/>
    </row>
    <row r="12" spans="1:9" ht="18.95" customHeight="1">
      <c r="A12" s="137">
        <v>2</v>
      </c>
      <c r="B12" s="138"/>
      <c r="C12" s="139" t="s">
        <v>21</v>
      </c>
      <c r="D12" s="139" t="s">
        <v>21</v>
      </c>
      <c r="E12" s="140"/>
      <c r="F12" s="140"/>
      <c r="G12" s="140"/>
      <c r="H12" s="141"/>
    </row>
    <row r="13" spans="1:9" ht="18.95" customHeight="1">
      <c r="A13" s="137">
        <v>3</v>
      </c>
      <c r="B13" s="138"/>
      <c r="C13" s="139" t="s">
        <v>21</v>
      </c>
      <c r="D13" s="139" t="s">
        <v>21</v>
      </c>
      <c r="E13" s="140"/>
      <c r="F13" s="140"/>
      <c r="G13" s="140"/>
      <c r="H13" s="141"/>
    </row>
    <row r="14" spans="1:9" ht="18.95" customHeight="1">
      <c r="A14" s="137">
        <v>4</v>
      </c>
      <c r="B14" s="138"/>
      <c r="C14" s="139" t="s">
        <v>21</v>
      </c>
      <c r="D14" s="139" t="s">
        <v>21</v>
      </c>
      <c r="E14" s="140"/>
      <c r="F14" s="140"/>
      <c r="G14" s="140"/>
      <c r="H14" s="141"/>
    </row>
    <row r="15" spans="1:9" ht="18.95" customHeight="1">
      <c r="A15" s="137">
        <v>5</v>
      </c>
      <c r="B15" s="138"/>
      <c r="C15" s="139" t="s">
        <v>21</v>
      </c>
      <c r="D15" s="139" t="s">
        <v>21</v>
      </c>
      <c r="E15" s="140"/>
      <c r="F15" s="140"/>
      <c r="G15" s="140"/>
      <c r="H15" s="141"/>
    </row>
    <row r="16" spans="1:9" ht="18.95" customHeight="1">
      <c r="A16" s="137">
        <v>6</v>
      </c>
      <c r="B16" s="138"/>
      <c r="C16" s="139" t="s">
        <v>21</v>
      </c>
      <c r="D16" s="139" t="s">
        <v>21</v>
      </c>
      <c r="E16" s="140"/>
      <c r="F16" s="140"/>
      <c r="G16" s="140"/>
      <c r="H16" s="141"/>
    </row>
    <row r="17" spans="1:8" ht="18.95" customHeight="1">
      <c r="A17" s="137">
        <v>7</v>
      </c>
      <c r="B17" s="138"/>
      <c r="C17" s="139" t="s">
        <v>21</v>
      </c>
      <c r="D17" s="139" t="s">
        <v>21</v>
      </c>
      <c r="E17" s="140"/>
      <c r="F17" s="140"/>
      <c r="G17" s="140"/>
      <c r="H17" s="141"/>
    </row>
    <row r="18" spans="1:8" ht="18.95" customHeight="1">
      <c r="A18" s="137">
        <v>8</v>
      </c>
      <c r="B18" s="138"/>
      <c r="C18" s="139" t="s">
        <v>21</v>
      </c>
      <c r="D18" s="139" t="s">
        <v>21</v>
      </c>
      <c r="E18" s="140"/>
      <c r="F18" s="140"/>
      <c r="G18" s="140"/>
      <c r="H18" s="141"/>
    </row>
    <row r="19" spans="1:8" ht="18.95" customHeight="1">
      <c r="A19" s="137">
        <v>9</v>
      </c>
      <c r="B19" s="138"/>
      <c r="C19" s="139" t="s">
        <v>21</v>
      </c>
      <c r="D19" s="139" t="s">
        <v>21</v>
      </c>
      <c r="E19" s="140"/>
      <c r="F19" s="140"/>
      <c r="G19" s="140"/>
      <c r="H19" s="141"/>
    </row>
    <row r="20" spans="1:8" ht="18.95" customHeight="1">
      <c r="A20" s="137">
        <v>10</v>
      </c>
      <c r="B20" s="138"/>
      <c r="C20" s="139" t="s">
        <v>21</v>
      </c>
      <c r="D20" s="139" t="s">
        <v>21</v>
      </c>
      <c r="E20" s="140"/>
      <c r="F20" s="140"/>
      <c r="G20" s="140"/>
      <c r="H20" s="141"/>
    </row>
    <row r="21" spans="1:8" ht="18.95" customHeight="1">
      <c r="A21" s="137">
        <v>11</v>
      </c>
      <c r="B21" s="138"/>
      <c r="C21" s="139" t="s">
        <v>21</v>
      </c>
      <c r="D21" s="139" t="s">
        <v>21</v>
      </c>
      <c r="E21" s="140"/>
      <c r="F21" s="140"/>
      <c r="G21" s="140"/>
      <c r="H21" s="141"/>
    </row>
    <row r="22" spans="1:8" ht="18.95" customHeight="1">
      <c r="A22" s="137">
        <v>12</v>
      </c>
      <c r="B22" s="138"/>
      <c r="C22" s="139" t="s">
        <v>21</v>
      </c>
      <c r="D22" s="139" t="s">
        <v>21</v>
      </c>
      <c r="E22" s="140"/>
      <c r="F22" s="140"/>
      <c r="G22" s="140"/>
      <c r="H22" s="141"/>
    </row>
    <row r="23" spans="1:8" ht="18.95" customHeight="1">
      <c r="A23" s="137">
        <v>13</v>
      </c>
      <c r="B23" s="138"/>
      <c r="C23" s="139" t="s">
        <v>21</v>
      </c>
      <c r="D23" s="139" t="s">
        <v>21</v>
      </c>
      <c r="E23" s="140"/>
      <c r="F23" s="140"/>
      <c r="G23" s="140"/>
      <c r="H23" s="141"/>
    </row>
    <row r="24" spans="1:8" ht="18.95" customHeight="1">
      <c r="A24" s="137">
        <v>14</v>
      </c>
      <c r="B24" s="138"/>
      <c r="C24" s="139" t="s">
        <v>21</v>
      </c>
      <c r="D24" s="139" t="s">
        <v>21</v>
      </c>
      <c r="E24" s="140"/>
      <c r="F24" s="140"/>
      <c r="G24" s="140"/>
      <c r="H24" s="141"/>
    </row>
    <row r="25" spans="1:8" ht="18.95" customHeight="1">
      <c r="A25" s="137">
        <v>15</v>
      </c>
      <c r="B25" s="138"/>
      <c r="C25" s="139" t="s">
        <v>21</v>
      </c>
      <c r="D25" s="139" t="s">
        <v>21</v>
      </c>
      <c r="E25" s="140"/>
      <c r="F25" s="140"/>
      <c r="G25" s="140"/>
      <c r="H25" s="141"/>
    </row>
    <row r="26" spans="1:8" ht="18.95" customHeight="1">
      <c r="A26" s="137">
        <v>16</v>
      </c>
      <c r="B26" s="138"/>
      <c r="C26" s="139" t="s">
        <v>21</v>
      </c>
      <c r="D26" s="139" t="s">
        <v>21</v>
      </c>
      <c r="E26" s="140"/>
      <c r="F26" s="140"/>
      <c r="G26" s="140"/>
      <c r="H26" s="141"/>
    </row>
    <row r="27" spans="1:8" ht="18.95" customHeight="1">
      <c r="A27" s="137">
        <v>17</v>
      </c>
      <c r="B27" s="138"/>
      <c r="C27" s="139" t="s">
        <v>21</v>
      </c>
      <c r="D27" s="139" t="s">
        <v>21</v>
      </c>
      <c r="E27" s="140"/>
      <c r="F27" s="140"/>
      <c r="G27" s="140"/>
      <c r="H27" s="141"/>
    </row>
    <row r="28" spans="1:8" ht="18.95" customHeight="1">
      <c r="A28" s="137">
        <v>18</v>
      </c>
      <c r="B28" s="138"/>
      <c r="C28" s="139" t="s">
        <v>21</v>
      </c>
      <c r="D28" s="139" t="s">
        <v>21</v>
      </c>
      <c r="E28" s="140"/>
      <c r="F28" s="140"/>
      <c r="G28" s="140"/>
      <c r="H28" s="141"/>
    </row>
    <row r="29" spans="1:8" ht="18.95" customHeight="1">
      <c r="A29" s="137">
        <v>19</v>
      </c>
      <c r="B29" s="138"/>
      <c r="C29" s="139" t="s">
        <v>21</v>
      </c>
      <c r="D29" s="139" t="s">
        <v>21</v>
      </c>
      <c r="E29" s="140"/>
      <c r="F29" s="140"/>
      <c r="G29" s="140"/>
      <c r="H29" s="141"/>
    </row>
    <row r="30" spans="1:8" ht="18.95" customHeight="1">
      <c r="A30" s="137">
        <v>20</v>
      </c>
      <c r="B30" s="138"/>
      <c r="C30" s="139" t="s">
        <v>21</v>
      </c>
      <c r="D30" s="139" t="s">
        <v>21</v>
      </c>
      <c r="E30" s="140"/>
      <c r="F30" s="140"/>
      <c r="G30" s="140"/>
      <c r="H30" s="141"/>
    </row>
    <row r="31" spans="1:8" ht="18.95" customHeight="1">
      <c r="A31" s="137">
        <v>21</v>
      </c>
      <c r="B31" s="138"/>
      <c r="C31" s="139" t="s">
        <v>21</v>
      </c>
      <c r="D31" s="139" t="s">
        <v>21</v>
      </c>
      <c r="E31" s="140"/>
      <c r="F31" s="140"/>
      <c r="G31" s="140"/>
      <c r="H31" s="141"/>
    </row>
    <row r="32" spans="1:8" ht="18.95" customHeight="1">
      <c r="A32" s="137">
        <v>22</v>
      </c>
      <c r="B32" s="138"/>
      <c r="C32" s="139" t="s">
        <v>21</v>
      </c>
      <c r="D32" s="139" t="s">
        <v>21</v>
      </c>
      <c r="E32" s="140"/>
      <c r="F32" s="140"/>
      <c r="G32" s="140"/>
      <c r="H32" s="141"/>
    </row>
    <row r="33" spans="1:8" ht="18.95" customHeight="1">
      <c r="A33" s="137">
        <v>23</v>
      </c>
      <c r="B33" s="138"/>
      <c r="C33" s="139" t="s">
        <v>21</v>
      </c>
      <c r="D33" s="139" t="s">
        <v>21</v>
      </c>
      <c r="E33" s="140"/>
      <c r="F33" s="140"/>
      <c r="G33" s="140"/>
      <c r="H33" s="141"/>
    </row>
    <row r="34" spans="1:8" ht="18.95" customHeight="1">
      <c r="A34" s="137">
        <v>24</v>
      </c>
      <c r="B34" s="138"/>
      <c r="C34" s="139" t="s">
        <v>21</v>
      </c>
      <c r="D34" s="139" t="s">
        <v>21</v>
      </c>
      <c r="E34" s="140"/>
      <c r="F34" s="140"/>
      <c r="G34" s="140"/>
      <c r="H34" s="141"/>
    </row>
    <row r="35" spans="1:8" ht="18.95" customHeight="1">
      <c r="A35" s="137">
        <v>25</v>
      </c>
      <c r="B35" s="138"/>
      <c r="C35" s="139" t="s">
        <v>21</v>
      </c>
      <c r="D35" s="139" t="s">
        <v>21</v>
      </c>
      <c r="E35" s="140"/>
      <c r="F35" s="140"/>
      <c r="G35" s="140"/>
      <c r="H35" s="141"/>
    </row>
    <row r="36" spans="1:8" ht="18.95" customHeight="1">
      <c r="A36" s="137">
        <v>26</v>
      </c>
      <c r="B36" s="138"/>
      <c r="C36" s="139" t="s">
        <v>21</v>
      </c>
      <c r="D36" s="139" t="s">
        <v>21</v>
      </c>
      <c r="E36" s="140"/>
      <c r="F36" s="140"/>
      <c r="G36" s="140"/>
      <c r="H36" s="141"/>
    </row>
    <row r="37" spans="1:8" ht="18.95" customHeight="1">
      <c r="A37" s="137">
        <v>27</v>
      </c>
      <c r="B37" s="138"/>
      <c r="C37" s="139" t="s">
        <v>21</v>
      </c>
      <c r="D37" s="139" t="s">
        <v>21</v>
      </c>
      <c r="E37" s="140"/>
      <c r="F37" s="140"/>
      <c r="G37" s="140"/>
      <c r="H37" s="141"/>
    </row>
    <row r="38" spans="1:8" ht="18.95" customHeight="1">
      <c r="A38" s="137">
        <v>28</v>
      </c>
      <c r="B38" s="138"/>
      <c r="C38" s="139" t="s">
        <v>21</v>
      </c>
      <c r="D38" s="139" t="s">
        <v>21</v>
      </c>
      <c r="E38" s="140"/>
      <c r="F38" s="140"/>
      <c r="G38" s="140"/>
      <c r="H38" s="141"/>
    </row>
    <row r="39" spans="1:8" ht="18.95" customHeight="1">
      <c r="A39" s="137">
        <v>29</v>
      </c>
      <c r="B39" s="138"/>
      <c r="C39" s="139" t="s">
        <v>21</v>
      </c>
      <c r="D39" s="139" t="s">
        <v>21</v>
      </c>
      <c r="E39" s="140"/>
      <c r="F39" s="140"/>
      <c r="G39" s="140"/>
      <c r="H39" s="141"/>
    </row>
    <row r="40" spans="1:8" ht="18.95" customHeight="1">
      <c r="A40" s="137">
        <v>30</v>
      </c>
      <c r="B40" s="138"/>
      <c r="C40" s="139" t="s">
        <v>21</v>
      </c>
      <c r="D40" s="139" t="s">
        <v>21</v>
      </c>
      <c r="E40" s="140"/>
      <c r="F40" s="140"/>
      <c r="G40" s="140"/>
      <c r="H40" s="141"/>
    </row>
    <row r="41" spans="1:8" ht="18.95" customHeight="1">
      <c r="A41" s="137">
        <v>31</v>
      </c>
      <c r="B41" s="138"/>
      <c r="C41" s="139" t="s">
        <v>21</v>
      </c>
      <c r="D41" s="139" t="s">
        <v>21</v>
      </c>
      <c r="E41" s="140"/>
      <c r="F41" s="140"/>
      <c r="G41" s="140"/>
      <c r="H41" s="141"/>
    </row>
    <row r="42" spans="1:8" ht="18.95" customHeight="1">
      <c r="A42" s="346" t="s">
        <v>22</v>
      </c>
      <c r="B42" s="346"/>
      <c r="C42" s="142"/>
      <c r="D42" s="142"/>
      <c r="E42" s="140"/>
      <c r="F42" s="140"/>
      <c r="G42" s="140"/>
      <c r="H42" s="141"/>
    </row>
    <row r="43" spans="1:8" ht="20.100000000000001" customHeight="1">
      <c r="A43" s="143"/>
      <c r="B43" s="144" t="s">
        <v>23</v>
      </c>
      <c r="C43" s="143"/>
      <c r="D43" s="143"/>
      <c r="E43" s="143"/>
      <c r="F43" s="143"/>
      <c r="G43" s="145" t="s">
        <v>24</v>
      </c>
      <c r="H43" s="146"/>
    </row>
    <row r="44" spans="1:8" ht="20.100000000000001" customHeight="1">
      <c r="B44" s="147" t="s">
        <v>145</v>
      </c>
      <c r="C44" s="56"/>
      <c r="D44" s="56"/>
      <c r="E44" s="148"/>
      <c r="F44" s="149"/>
      <c r="G44" s="150" t="s">
        <v>26</v>
      </c>
      <c r="H44" s="141"/>
    </row>
    <row r="45" spans="1:8" ht="20.25" customHeight="1">
      <c r="B45" s="151" t="s">
        <v>51</v>
      </c>
      <c r="C45" s="151"/>
      <c r="D45" s="151"/>
      <c r="E45" s="151"/>
    </row>
  </sheetData>
  <mergeCells count="15">
    <mergeCell ref="C4:G4"/>
    <mergeCell ref="A5:B5"/>
    <mergeCell ref="C5:D5"/>
    <mergeCell ref="F5:H5"/>
    <mergeCell ref="A6:B6"/>
    <mergeCell ref="C6:D6"/>
    <mergeCell ref="F6:H6"/>
    <mergeCell ref="A42:B42"/>
    <mergeCell ref="A7:B7"/>
    <mergeCell ref="C7:D7"/>
    <mergeCell ref="F7:H7"/>
    <mergeCell ref="A9:A10"/>
    <mergeCell ref="B9:B10"/>
    <mergeCell ref="F9:F10"/>
    <mergeCell ref="G9:G10"/>
  </mergeCells>
  <phoneticPr fontId="4"/>
  <pageMargins left="0.75" right="0.56000000000000005" top="0.63" bottom="0.5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workbookViewId="0">
      <selection activeCell="E9" sqref="E9"/>
    </sheetView>
  </sheetViews>
  <sheetFormatPr defaultRowHeight="12"/>
  <cols>
    <col min="1" max="1" width="5" style="3" customWidth="1"/>
    <col min="2" max="2" width="5.42578125" style="3" customWidth="1"/>
    <col min="3" max="8" width="13.7109375" style="3" customWidth="1"/>
    <col min="9" max="9" width="4.7109375" style="3" customWidth="1"/>
    <col min="10" max="256" width="9.140625" style="3"/>
    <col min="257" max="257" width="5" style="3" customWidth="1"/>
    <col min="258" max="258" width="5.42578125" style="3" customWidth="1"/>
    <col min="259" max="264" width="13.7109375" style="3" customWidth="1"/>
    <col min="265" max="265" width="4.7109375" style="3" customWidth="1"/>
    <col min="266" max="512" width="9.140625" style="3"/>
    <col min="513" max="513" width="5" style="3" customWidth="1"/>
    <col min="514" max="514" width="5.42578125" style="3" customWidth="1"/>
    <col min="515" max="520" width="13.7109375" style="3" customWidth="1"/>
    <col min="521" max="521" width="4.7109375" style="3" customWidth="1"/>
    <col min="522" max="768" width="9.140625" style="3"/>
    <col min="769" max="769" width="5" style="3" customWidth="1"/>
    <col min="770" max="770" width="5.42578125" style="3" customWidth="1"/>
    <col min="771" max="776" width="13.7109375" style="3" customWidth="1"/>
    <col min="777" max="777" width="4.7109375" style="3" customWidth="1"/>
    <col min="778" max="1024" width="9.140625" style="3"/>
    <col min="1025" max="1025" width="5" style="3" customWidth="1"/>
    <col min="1026" max="1026" width="5.42578125" style="3" customWidth="1"/>
    <col min="1027" max="1032" width="13.7109375" style="3" customWidth="1"/>
    <col min="1033" max="1033" width="4.7109375" style="3" customWidth="1"/>
    <col min="1034" max="1280" width="9.140625" style="3"/>
    <col min="1281" max="1281" width="5" style="3" customWidth="1"/>
    <col min="1282" max="1282" width="5.42578125" style="3" customWidth="1"/>
    <col min="1283" max="1288" width="13.7109375" style="3" customWidth="1"/>
    <col min="1289" max="1289" width="4.7109375" style="3" customWidth="1"/>
    <col min="1290" max="1536" width="9.140625" style="3"/>
    <col min="1537" max="1537" width="5" style="3" customWidth="1"/>
    <col min="1538" max="1538" width="5.42578125" style="3" customWidth="1"/>
    <col min="1539" max="1544" width="13.7109375" style="3" customWidth="1"/>
    <col min="1545" max="1545" width="4.7109375" style="3" customWidth="1"/>
    <col min="1546" max="1792" width="9.140625" style="3"/>
    <col min="1793" max="1793" width="5" style="3" customWidth="1"/>
    <col min="1794" max="1794" width="5.42578125" style="3" customWidth="1"/>
    <col min="1795" max="1800" width="13.7109375" style="3" customWidth="1"/>
    <col min="1801" max="1801" width="4.7109375" style="3" customWidth="1"/>
    <col min="1802" max="2048" width="9.140625" style="3"/>
    <col min="2049" max="2049" width="5" style="3" customWidth="1"/>
    <col min="2050" max="2050" width="5.42578125" style="3" customWidth="1"/>
    <col min="2051" max="2056" width="13.7109375" style="3" customWidth="1"/>
    <col min="2057" max="2057" width="4.7109375" style="3" customWidth="1"/>
    <col min="2058" max="2304" width="9.140625" style="3"/>
    <col min="2305" max="2305" width="5" style="3" customWidth="1"/>
    <col min="2306" max="2306" width="5.42578125" style="3" customWidth="1"/>
    <col min="2307" max="2312" width="13.7109375" style="3" customWidth="1"/>
    <col min="2313" max="2313" width="4.7109375" style="3" customWidth="1"/>
    <col min="2314" max="2560" width="9.140625" style="3"/>
    <col min="2561" max="2561" width="5" style="3" customWidth="1"/>
    <col min="2562" max="2562" width="5.42578125" style="3" customWidth="1"/>
    <col min="2563" max="2568" width="13.7109375" style="3" customWidth="1"/>
    <col min="2569" max="2569" width="4.7109375" style="3" customWidth="1"/>
    <col min="2570" max="2816" width="9.140625" style="3"/>
    <col min="2817" max="2817" width="5" style="3" customWidth="1"/>
    <col min="2818" max="2818" width="5.42578125" style="3" customWidth="1"/>
    <col min="2819" max="2824" width="13.7109375" style="3" customWidth="1"/>
    <col min="2825" max="2825" width="4.7109375" style="3" customWidth="1"/>
    <col min="2826" max="3072" width="9.140625" style="3"/>
    <col min="3073" max="3073" width="5" style="3" customWidth="1"/>
    <col min="3074" max="3074" width="5.42578125" style="3" customWidth="1"/>
    <col min="3075" max="3080" width="13.7109375" style="3" customWidth="1"/>
    <col min="3081" max="3081" width="4.7109375" style="3" customWidth="1"/>
    <col min="3082" max="3328" width="9.140625" style="3"/>
    <col min="3329" max="3329" width="5" style="3" customWidth="1"/>
    <col min="3330" max="3330" width="5.42578125" style="3" customWidth="1"/>
    <col min="3331" max="3336" width="13.7109375" style="3" customWidth="1"/>
    <col min="3337" max="3337" width="4.7109375" style="3" customWidth="1"/>
    <col min="3338" max="3584" width="9.140625" style="3"/>
    <col min="3585" max="3585" width="5" style="3" customWidth="1"/>
    <col min="3586" max="3586" width="5.42578125" style="3" customWidth="1"/>
    <col min="3587" max="3592" width="13.7109375" style="3" customWidth="1"/>
    <col min="3593" max="3593" width="4.7109375" style="3" customWidth="1"/>
    <col min="3594" max="3840" width="9.140625" style="3"/>
    <col min="3841" max="3841" width="5" style="3" customWidth="1"/>
    <col min="3842" max="3842" width="5.42578125" style="3" customWidth="1"/>
    <col min="3843" max="3848" width="13.7109375" style="3" customWidth="1"/>
    <col min="3849" max="3849" width="4.7109375" style="3" customWidth="1"/>
    <col min="3850" max="4096" width="9.140625" style="3"/>
    <col min="4097" max="4097" width="5" style="3" customWidth="1"/>
    <col min="4098" max="4098" width="5.42578125" style="3" customWidth="1"/>
    <col min="4099" max="4104" width="13.7109375" style="3" customWidth="1"/>
    <col min="4105" max="4105" width="4.7109375" style="3" customWidth="1"/>
    <col min="4106" max="4352" width="9.140625" style="3"/>
    <col min="4353" max="4353" width="5" style="3" customWidth="1"/>
    <col min="4354" max="4354" width="5.42578125" style="3" customWidth="1"/>
    <col min="4355" max="4360" width="13.7109375" style="3" customWidth="1"/>
    <col min="4361" max="4361" width="4.7109375" style="3" customWidth="1"/>
    <col min="4362" max="4608" width="9.140625" style="3"/>
    <col min="4609" max="4609" width="5" style="3" customWidth="1"/>
    <col min="4610" max="4610" width="5.42578125" style="3" customWidth="1"/>
    <col min="4611" max="4616" width="13.7109375" style="3" customWidth="1"/>
    <col min="4617" max="4617" width="4.7109375" style="3" customWidth="1"/>
    <col min="4618" max="4864" width="9.140625" style="3"/>
    <col min="4865" max="4865" width="5" style="3" customWidth="1"/>
    <col min="4866" max="4866" width="5.42578125" style="3" customWidth="1"/>
    <col min="4867" max="4872" width="13.7109375" style="3" customWidth="1"/>
    <col min="4873" max="4873" width="4.7109375" style="3" customWidth="1"/>
    <col min="4874" max="5120" width="9.140625" style="3"/>
    <col min="5121" max="5121" width="5" style="3" customWidth="1"/>
    <col min="5122" max="5122" width="5.42578125" style="3" customWidth="1"/>
    <col min="5123" max="5128" width="13.7109375" style="3" customWidth="1"/>
    <col min="5129" max="5129" width="4.7109375" style="3" customWidth="1"/>
    <col min="5130" max="5376" width="9.140625" style="3"/>
    <col min="5377" max="5377" width="5" style="3" customWidth="1"/>
    <col min="5378" max="5378" width="5.42578125" style="3" customWidth="1"/>
    <col min="5379" max="5384" width="13.7109375" style="3" customWidth="1"/>
    <col min="5385" max="5385" width="4.7109375" style="3" customWidth="1"/>
    <col min="5386" max="5632" width="9.140625" style="3"/>
    <col min="5633" max="5633" width="5" style="3" customWidth="1"/>
    <col min="5634" max="5634" width="5.42578125" style="3" customWidth="1"/>
    <col min="5635" max="5640" width="13.7109375" style="3" customWidth="1"/>
    <col min="5641" max="5641" width="4.7109375" style="3" customWidth="1"/>
    <col min="5642" max="5888" width="9.140625" style="3"/>
    <col min="5889" max="5889" width="5" style="3" customWidth="1"/>
    <col min="5890" max="5890" width="5.42578125" style="3" customWidth="1"/>
    <col min="5891" max="5896" width="13.7109375" style="3" customWidth="1"/>
    <col min="5897" max="5897" width="4.7109375" style="3" customWidth="1"/>
    <col min="5898" max="6144" width="9.140625" style="3"/>
    <col min="6145" max="6145" width="5" style="3" customWidth="1"/>
    <col min="6146" max="6146" width="5.42578125" style="3" customWidth="1"/>
    <col min="6147" max="6152" width="13.7109375" style="3" customWidth="1"/>
    <col min="6153" max="6153" width="4.7109375" style="3" customWidth="1"/>
    <col min="6154" max="6400" width="9.140625" style="3"/>
    <col min="6401" max="6401" width="5" style="3" customWidth="1"/>
    <col min="6402" max="6402" width="5.42578125" style="3" customWidth="1"/>
    <col min="6403" max="6408" width="13.7109375" style="3" customWidth="1"/>
    <col min="6409" max="6409" width="4.7109375" style="3" customWidth="1"/>
    <col min="6410" max="6656" width="9.140625" style="3"/>
    <col min="6657" max="6657" width="5" style="3" customWidth="1"/>
    <col min="6658" max="6658" width="5.42578125" style="3" customWidth="1"/>
    <col min="6659" max="6664" width="13.7109375" style="3" customWidth="1"/>
    <col min="6665" max="6665" width="4.7109375" style="3" customWidth="1"/>
    <col min="6666" max="6912" width="9.140625" style="3"/>
    <col min="6913" max="6913" width="5" style="3" customWidth="1"/>
    <col min="6914" max="6914" width="5.42578125" style="3" customWidth="1"/>
    <col min="6915" max="6920" width="13.7109375" style="3" customWidth="1"/>
    <col min="6921" max="6921" width="4.7109375" style="3" customWidth="1"/>
    <col min="6922" max="7168" width="9.140625" style="3"/>
    <col min="7169" max="7169" width="5" style="3" customWidth="1"/>
    <col min="7170" max="7170" width="5.42578125" style="3" customWidth="1"/>
    <col min="7171" max="7176" width="13.7109375" style="3" customWidth="1"/>
    <col min="7177" max="7177" width="4.7109375" style="3" customWidth="1"/>
    <col min="7178" max="7424" width="9.140625" style="3"/>
    <col min="7425" max="7425" width="5" style="3" customWidth="1"/>
    <col min="7426" max="7426" width="5.42578125" style="3" customWidth="1"/>
    <col min="7427" max="7432" width="13.7109375" style="3" customWidth="1"/>
    <col min="7433" max="7433" width="4.7109375" style="3" customWidth="1"/>
    <col min="7434" max="7680" width="9.140625" style="3"/>
    <col min="7681" max="7681" width="5" style="3" customWidth="1"/>
    <col min="7682" max="7682" width="5.42578125" style="3" customWidth="1"/>
    <col min="7683" max="7688" width="13.7109375" style="3" customWidth="1"/>
    <col min="7689" max="7689" width="4.7109375" style="3" customWidth="1"/>
    <col min="7690" max="7936" width="9.140625" style="3"/>
    <col min="7937" max="7937" width="5" style="3" customWidth="1"/>
    <col min="7938" max="7938" width="5.42578125" style="3" customWidth="1"/>
    <col min="7939" max="7944" width="13.7109375" style="3" customWidth="1"/>
    <col min="7945" max="7945" width="4.7109375" style="3" customWidth="1"/>
    <col min="7946" max="8192" width="9.140625" style="3"/>
    <col min="8193" max="8193" width="5" style="3" customWidth="1"/>
    <col min="8194" max="8194" width="5.42578125" style="3" customWidth="1"/>
    <col min="8195" max="8200" width="13.7109375" style="3" customWidth="1"/>
    <col min="8201" max="8201" width="4.7109375" style="3" customWidth="1"/>
    <col min="8202" max="8448" width="9.140625" style="3"/>
    <col min="8449" max="8449" width="5" style="3" customWidth="1"/>
    <col min="8450" max="8450" width="5.42578125" style="3" customWidth="1"/>
    <col min="8451" max="8456" width="13.7109375" style="3" customWidth="1"/>
    <col min="8457" max="8457" width="4.7109375" style="3" customWidth="1"/>
    <col min="8458" max="8704" width="9.140625" style="3"/>
    <col min="8705" max="8705" width="5" style="3" customWidth="1"/>
    <col min="8706" max="8706" width="5.42578125" style="3" customWidth="1"/>
    <col min="8707" max="8712" width="13.7109375" style="3" customWidth="1"/>
    <col min="8713" max="8713" width="4.7109375" style="3" customWidth="1"/>
    <col min="8714" max="8960" width="9.140625" style="3"/>
    <col min="8961" max="8961" width="5" style="3" customWidth="1"/>
    <col min="8962" max="8962" width="5.42578125" style="3" customWidth="1"/>
    <col min="8963" max="8968" width="13.7109375" style="3" customWidth="1"/>
    <col min="8969" max="8969" width="4.7109375" style="3" customWidth="1"/>
    <col min="8970" max="9216" width="9.140625" style="3"/>
    <col min="9217" max="9217" width="5" style="3" customWidth="1"/>
    <col min="9218" max="9218" width="5.42578125" style="3" customWidth="1"/>
    <col min="9219" max="9224" width="13.7109375" style="3" customWidth="1"/>
    <col min="9225" max="9225" width="4.7109375" style="3" customWidth="1"/>
    <col min="9226" max="9472" width="9.140625" style="3"/>
    <col min="9473" max="9473" width="5" style="3" customWidth="1"/>
    <col min="9474" max="9474" width="5.42578125" style="3" customWidth="1"/>
    <col min="9475" max="9480" width="13.7109375" style="3" customWidth="1"/>
    <col min="9481" max="9481" width="4.7109375" style="3" customWidth="1"/>
    <col min="9482" max="9728" width="9.140625" style="3"/>
    <col min="9729" max="9729" width="5" style="3" customWidth="1"/>
    <col min="9730" max="9730" width="5.42578125" style="3" customWidth="1"/>
    <col min="9731" max="9736" width="13.7109375" style="3" customWidth="1"/>
    <col min="9737" max="9737" width="4.7109375" style="3" customWidth="1"/>
    <col min="9738" max="9984" width="9.140625" style="3"/>
    <col min="9985" max="9985" width="5" style="3" customWidth="1"/>
    <col min="9986" max="9986" width="5.42578125" style="3" customWidth="1"/>
    <col min="9987" max="9992" width="13.7109375" style="3" customWidth="1"/>
    <col min="9993" max="9993" width="4.7109375" style="3" customWidth="1"/>
    <col min="9994" max="10240" width="9.140625" style="3"/>
    <col min="10241" max="10241" width="5" style="3" customWidth="1"/>
    <col min="10242" max="10242" width="5.42578125" style="3" customWidth="1"/>
    <col min="10243" max="10248" width="13.7109375" style="3" customWidth="1"/>
    <col min="10249" max="10249" width="4.7109375" style="3" customWidth="1"/>
    <col min="10250" max="10496" width="9.140625" style="3"/>
    <col min="10497" max="10497" width="5" style="3" customWidth="1"/>
    <col min="10498" max="10498" width="5.42578125" style="3" customWidth="1"/>
    <col min="10499" max="10504" width="13.7109375" style="3" customWidth="1"/>
    <col min="10505" max="10505" width="4.7109375" style="3" customWidth="1"/>
    <col min="10506" max="10752" width="9.140625" style="3"/>
    <col min="10753" max="10753" width="5" style="3" customWidth="1"/>
    <col min="10754" max="10754" width="5.42578125" style="3" customWidth="1"/>
    <col min="10755" max="10760" width="13.7109375" style="3" customWidth="1"/>
    <col min="10761" max="10761" width="4.7109375" style="3" customWidth="1"/>
    <col min="10762" max="11008" width="9.140625" style="3"/>
    <col min="11009" max="11009" width="5" style="3" customWidth="1"/>
    <col min="11010" max="11010" width="5.42578125" style="3" customWidth="1"/>
    <col min="11011" max="11016" width="13.7109375" style="3" customWidth="1"/>
    <col min="11017" max="11017" width="4.7109375" style="3" customWidth="1"/>
    <col min="11018" max="11264" width="9.140625" style="3"/>
    <col min="11265" max="11265" width="5" style="3" customWidth="1"/>
    <col min="11266" max="11266" width="5.42578125" style="3" customWidth="1"/>
    <col min="11267" max="11272" width="13.7109375" style="3" customWidth="1"/>
    <col min="11273" max="11273" width="4.7109375" style="3" customWidth="1"/>
    <col min="11274" max="11520" width="9.140625" style="3"/>
    <col min="11521" max="11521" width="5" style="3" customWidth="1"/>
    <col min="11522" max="11522" width="5.42578125" style="3" customWidth="1"/>
    <col min="11523" max="11528" width="13.7109375" style="3" customWidth="1"/>
    <col min="11529" max="11529" width="4.7109375" style="3" customWidth="1"/>
    <col min="11530" max="11776" width="9.140625" style="3"/>
    <col min="11777" max="11777" width="5" style="3" customWidth="1"/>
    <col min="11778" max="11778" width="5.42578125" style="3" customWidth="1"/>
    <col min="11779" max="11784" width="13.7109375" style="3" customWidth="1"/>
    <col min="11785" max="11785" width="4.7109375" style="3" customWidth="1"/>
    <col min="11786" max="12032" width="9.140625" style="3"/>
    <col min="12033" max="12033" width="5" style="3" customWidth="1"/>
    <col min="12034" max="12034" width="5.42578125" style="3" customWidth="1"/>
    <col min="12035" max="12040" width="13.7109375" style="3" customWidth="1"/>
    <col min="12041" max="12041" width="4.7109375" style="3" customWidth="1"/>
    <col min="12042" max="12288" width="9.140625" style="3"/>
    <col min="12289" max="12289" width="5" style="3" customWidth="1"/>
    <col min="12290" max="12290" width="5.42578125" style="3" customWidth="1"/>
    <col min="12291" max="12296" width="13.7109375" style="3" customWidth="1"/>
    <col min="12297" max="12297" width="4.7109375" style="3" customWidth="1"/>
    <col min="12298" max="12544" width="9.140625" style="3"/>
    <col min="12545" max="12545" width="5" style="3" customWidth="1"/>
    <col min="12546" max="12546" width="5.42578125" style="3" customWidth="1"/>
    <col min="12547" max="12552" width="13.7109375" style="3" customWidth="1"/>
    <col min="12553" max="12553" width="4.7109375" style="3" customWidth="1"/>
    <col min="12554" max="12800" width="9.140625" style="3"/>
    <col min="12801" max="12801" width="5" style="3" customWidth="1"/>
    <col min="12802" max="12802" width="5.42578125" style="3" customWidth="1"/>
    <col min="12803" max="12808" width="13.7109375" style="3" customWidth="1"/>
    <col min="12809" max="12809" width="4.7109375" style="3" customWidth="1"/>
    <col min="12810" max="13056" width="9.140625" style="3"/>
    <col min="13057" max="13057" width="5" style="3" customWidth="1"/>
    <col min="13058" max="13058" width="5.42578125" style="3" customWidth="1"/>
    <col min="13059" max="13064" width="13.7109375" style="3" customWidth="1"/>
    <col min="13065" max="13065" width="4.7109375" style="3" customWidth="1"/>
    <col min="13066" max="13312" width="9.140625" style="3"/>
    <col min="13313" max="13313" width="5" style="3" customWidth="1"/>
    <col min="13314" max="13314" width="5.42578125" style="3" customWidth="1"/>
    <col min="13315" max="13320" width="13.7109375" style="3" customWidth="1"/>
    <col min="13321" max="13321" width="4.7109375" style="3" customWidth="1"/>
    <col min="13322" max="13568" width="9.140625" style="3"/>
    <col min="13569" max="13569" width="5" style="3" customWidth="1"/>
    <col min="13570" max="13570" width="5.42578125" style="3" customWidth="1"/>
    <col min="13571" max="13576" width="13.7109375" style="3" customWidth="1"/>
    <col min="13577" max="13577" width="4.7109375" style="3" customWidth="1"/>
    <col min="13578" max="13824" width="9.140625" style="3"/>
    <col min="13825" max="13825" width="5" style="3" customWidth="1"/>
    <col min="13826" max="13826" width="5.42578125" style="3" customWidth="1"/>
    <col min="13827" max="13832" width="13.7109375" style="3" customWidth="1"/>
    <col min="13833" max="13833" width="4.7109375" style="3" customWidth="1"/>
    <col min="13834" max="14080" width="9.140625" style="3"/>
    <col min="14081" max="14081" width="5" style="3" customWidth="1"/>
    <col min="14082" max="14082" width="5.42578125" style="3" customWidth="1"/>
    <col min="14083" max="14088" width="13.7109375" style="3" customWidth="1"/>
    <col min="14089" max="14089" width="4.7109375" style="3" customWidth="1"/>
    <col min="14090" max="14336" width="9.140625" style="3"/>
    <col min="14337" max="14337" width="5" style="3" customWidth="1"/>
    <col min="14338" max="14338" width="5.42578125" style="3" customWidth="1"/>
    <col min="14339" max="14344" width="13.7109375" style="3" customWidth="1"/>
    <col min="14345" max="14345" width="4.7109375" style="3" customWidth="1"/>
    <col min="14346" max="14592" width="9.140625" style="3"/>
    <col min="14593" max="14593" width="5" style="3" customWidth="1"/>
    <col min="14594" max="14594" width="5.42578125" style="3" customWidth="1"/>
    <col min="14595" max="14600" width="13.7109375" style="3" customWidth="1"/>
    <col min="14601" max="14601" width="4.7109375" style="3" customWidth="1"/>
    <col min="14602" max="14848" width="9.140625" style="3"/>
    <col min="14849" max="14849" width="5" style="3" customWidth="1"/>
    <col min="14850" max="14850" width="5.42578125" style="3" customWidth="1"/>
    <col min="14851" max="14856" width="13.7109375" style="3" customWidth="1"/>
    <col min="14857" max="14857" width="4.7109375" style="3" customWidth="1"/>
    <col min="14858" max="15104" width="9.140625" style="3"/>
    <col min="15105" max="15105" width="5" style="3" customWidth="1"/>
    <col min="15106" max="15106" width="5.42578125" style="3" customWidth="1"/>
    <col min="15107" max="15112" width="13.7109375" style="3" customWidth="1"/>
    <col min="15113" max="15113" width="4.7109375" style="3" customWidth="1"/>
    <col min="15114" max="15360" width="9.140625" style="3"/>
    <col min="15361" max="15361" width="5" style="3" customWidth="1"/>
    <col min="15362" max="15362" width="5.42578125" style="3" customWidth="1"/>
    <col min="15363" max="15368" width="13.7109375" style="3" customWidth="1"/>
    <col min="15369" max="15369" width="4.7109375" style="3" customWidth="1"/>
    <col min="15370" max="15616" width="9.140625" style="3"/>
    <col min="15617" max="15617" width="5" style="3" customWidth="1"/>
    <col min="15618" max="15618" width="5.42578125" style="3" customWidth="1"/>
    <col min="15619" max="15624" width="13.7109375" style="3" customWidth="1"/>
    <col min="15625" max="15625" width="4.7109375" style="3" customWidth="1"/>
    <col min="15626" max="15872" width="9.140625" style="3"/>
    <col min="15873" max="15873" width="5" style="3" customWidth="1"/>
    <col min="15874" max="15874" width="5.42578125" style="3" customWidth="1"/>
    <col min="15875" max="15880" width="13.7109375" style="3" customWidth="1"/>
    <col min="15881" max="15881" width="4.7109375" style="3" customWidth="1"/>
    <col min="15882" max="16128" width="9.140625" style="3"/>
    <col min="16129" max="16129" width="5" style="3" customWidth="1"/>
    <col min="16130" max="16130" width="5.42578125" style="3" customWidth="1"/>
    <col min="16131" max="16136" width="13.7109375" style="3" customWidth="1"/>
    <col min="16137" max="16137" width="4.7109375" style="3" customWidth="1"/>
    <col min="16138" max="16384" width="9.140625" style="3"/>
  </cols>
  <sheetData>
    <row r="1" spans="1:8" ht="15.75" customHeight="1">
      <c r="A1" s="3" t="s">
        <v>146</v>
      </c>
      <c r="H1" s="378"/>
    </row>
    <row r="2" spans="1:8" ht="15" customHeight="1">
      <c r="A2" s="1" t="s">
        <v>147</v>
      </c>
      <c r="H2" s="378"/>
    </row>
    <row r="3" spans="1:8" ht="21" customHeight="1">
      <c r="C3" s="233" t="s">
        <v>148</v>
      </c>
      <c r="D3" s="234"/>
      <c r="E3" s="234"/>
      <c r="F3" s="234"/>
      <c r="G3" s="234"/>
    </row>
    <row r="4" spans="1:8" ht="16.5" customHeight="1">
      <c r="A4" s="240" t="s">
        <v>139</v>
      </c>
      <c r="B4" s="237"/>
      <c r="C4" s="238"/>
      <c r="D4" s="239"/>
      <c r="E4" s="152" t="s">
        <v>140</v>
      </c>
      <c r="F4" s="238"/>
      <c r="G4" s="241"/>
      <c r="H4" s="239"/>
    </row>
    <row r="5" spans="1:8" ht="23.25" customHeight="1">
      <c r="A5" s="226" t="s">
        <v>141</v>
      </c>
      <c r="B5" s="227"/>
      <c r="C5" s="228"/>
      <c r="D5" s="229"/>
      <c r="E5" s="152" t="s">
        <v>6</v>
      </c>
      <c r="F5" s="230"/>
      <c r="G5" s="231"/>
      <c r="H5" s="232"/>
    </row>
    <row r="6" spans="1:8" ht="20.100000000000001" customHeight="1">
      <c r="A6" s="221" t="s">
        <v>149</v>
      </c>
      <c r="B6" s="221"/>
      <c r="C6" s="222"/>
      <c r="D6" s="223"/>
      <c r="E6" s="153" t="s">
        <v>8</v>
      </c>
      <c r="F6" s="222"/>
      <c r="G6" s="224"/>
      <c r="H6" s="223"/>
    </row>
    <row r="8" spans="1:8" ht="12" customHeight="1">
      <c r="A8" s="225" t="s">
        <v>9</v>
      </c>
      <c r="B8" s="225" t="s">
        <v>10</v>
      </c>
      <c r="C8" s="372" t="s">
        <v>150</v>
      </c>
      <c r="D8" s="373"/>
      <c r="E8" s="374"/>
      <c r="F8" s="225" t="s">
        <v>14</v>
      </c>
      <c r="G8" s="225" t="s">
        <v>143</v>
      </c>
      <c r="H8" s="5" t="s">
        <v>17</v>
      </c>
    </row>
    <row r="9" spans="1:8">
      <c r="A9" s="225"/>
      <c r="B9" s="225"/>
      <c r="C9" s="375"/>
      <c r="D9" s="376"/>
      <c r="E9" s="377"/>
      <c r="F9" s="225"/>
      <c r="G9" s="225"/>
      <c r="H9" s="32" t="s">
        <v>144</v>
      </c>
    </row>
    <row r="10" spans="1:8" ht="18.95" customHeight="1">
      <c r="A10" s="8">
        <v>1</v>
      </c>
      <c r="B10" s="9"/>
      <c r="C10" s="369"/>
      <c r="D10" s="370"/>
      <c r="E10" s="371"/>
      <c r="F10" s="11"/>
      <c r="G10" s="11"/>
      <c r="H10" s="12"/>
    </row>
    <row r="11" spans="1:8" ht="18.95" customHeight="1">
      <c r="A11" s="8">
        <v>2</v>
      </c>
      <c r="B11" s="9"/>
      <c r="C11" s="369"/>
      <c r="D11" s="370"/>
      <c r="E11" s="371"/>
      <c r="F11" s="11"/>
      <c r="G11" s="11"/>
      <c r="H11" s="12"/>
    </row>
    <row r="12" spans="1:8" ht="18.95" customHeight="1">
      <c r="A12" s="8">
        <v>3</v>
      </c>
      <c r="B12" s="9"/>
      <c r="C12" s="369"/>
      <c r="D12" s="370"/>
      <c r="E12" s="371"/>
      <c r="F12" s="11"/>
      <c r="G12" s="11"/>
      <c r="H12" s="12"/>
    </row>
    <row r="13" spans="1:8" ht="18.95" customHeight="1">
      <c r="A13" s="8">
        <v>4</v>
      </c>
      <c r="B13" s="9"/>
      <c r="C13" s="369"/>
      <c r="D13" s="370"/>
      <c r="E13" s="371"/>
      <c r="F13" s="11"/>
      <c r="G13" s="11"/>
      <c r="H13" s="12"/>
    </row>
    <row r="14" spans="1:8" ht="18.95" customHeight="1">
      <c r="A14" s="8">
        <v>5</v>
      </c>
      <c r="B14" s="9"/>
      <c r="C14" s="369"/>
      <c r="D14" s="370"/>
      <c r="E14" s="371"/>
      <c r="F14" s="11"/>
      <c r="G14" s="11"/>
      <c r="H14" s="12"/>
    </row>
    <row r="15" spans="1:8" ht="18.95" customHeight="1">
      <c r="A15" s="8">
        <v>6</v>
      </c>
      <c r="B15" s="9"/>
      <c r="C15" s="369"/>
      <c r="D15" s="370"/>
      <c r="E15" s="371"/>
      <c r="F15" s="11"/>
      <c r="G15" s="11"/>
      <c r="H15" s="12"/>
    </row>
    <row r="16" spans="1:8" ht="18.95" customHeight="1">
      <c r="A16" s="8">
        <v>7</v>
      </c>
      <c r="B16" s="9"/>
      <c r="C16" s="369"/>
      <c r="D16" s="370"/>
      <c r="E16" s="371"/>
      <c r="F16" s="11"/>
      <c r="G16" s="11"/>
      <c r="H16" s="12"/>
    </row>
    <row r="17" spans="1:8" ht="18.95" customHeight="1">
      <c r="A17" s="8">
        <v>8</v>
      </c>
      <c r="B17" s="9"/>
      <c r="C17" s="369"/>
      <c r="D17" s="370"/>
      <c r="E17" s="371"/>
      <c r="F17" s="11"/>
      <c r="G17" s="11"/>
      <c r="H17" s="12"/>
    </row>
    <row r="18" spans="1:8" ht="18.95" customHeight="1">
      <c r="A18" s="8">
        <v>9</v>
      </c>
      <c r="B18" s="9"/>
      <c r="C18" s="369"/>
      <c r="D18" s="370"/>
      <c r="E18" s="371"/>
      <c r="F18" s="11"/>
      <c r="G18" s="11"/>
      <c r="H18" s="12"/>
    </row>
    <row r="19" spans="1:8" ht="18.95" customHeight="1">
      <c r="A19" s="8">
        <v>10</v>
      </c>
      <c r="B19" s="9"/>
      <c r="C19" s="369"/>
      <c r="D19" s="370"/>
      <c r="E19" s="371"/>
      <c r="F19" s="11"/>
      <c r="G19" s="11"/>
      <c r="H19" s="12"/>
    </row>
    <row r="20" spans="1:8" ht="18.95" customHeight="1">
      <c r="A20" s="8">
        <v>11</v>
      </c>
      <c r="B20" s="9"/>
      <c r="C20" s="369"/>
      <c r="D20" s="370"/>
      <c r="E20" s="371"/>
      <c r="F20" s="11"/>
      <c r="G20" s="11"/>
      <c r="H20" s="12"/>
    </row>
    <row r="21" spans="1:8" ht="18.95" customHeight="1">
      <c r="A21" s="8">
        <v>12</v>
      </c>
      <c r="B21" s="9"/>
      <c r="C21" s="369"/>
      <c r="D21" s="370"/>
      <c r="E21" s="371"/>
      <c r="F21" s="11"/>
      <c r="G21" s="11"/>
      <c r="H21" s="12"/>
    </row>
    <row r="22" spans="1:8" ht="18.95" customHeight="1">
      <c r="A22" s="8">
        <v>13</v>
      </c>
      <c r="B22" s="9"/>
      <c r="C22" s="369"/>
      <c r="D22" s="370"/>
      <c r="E22" s="371"/>
      <c r="F22" s="11"/>
      <c r="G22" s="11"/>
      <c r="H22" s="12"/>
    </row>
    <row r="23" spans="1:8" ht="18.95" customHeight="1">
      <c r="A23" s="8">
        <v>14</v>
      </c>
      <c r="B23" s="9"/>
      <c r="C23" s="369"/>
      <c r="D23" s="370"/>
      <c r="E23" s="371"/>
      <c r="F23" s="11"/>
      <c r="G23" s="11"/>
      <c r="H23" s="12"/>
    </row>
    <row r="24" spans="1:8" ht="18.95" customHeight="1">
      <c r="A24" s="8">
        <v>15</v>
      </c>
      <c r="B24" s="9"/>
      <c r="C24" s="369"/>
      <c r="D24" s="370"/>
      <c r="E24" s="371"/>
      <c r="F24" s="11"/>
      <c r="G24" s="11"/>
      <c r="H24" s="12"/>
    </row>
    <row r="25" spans="1:8" ht="18.95" customHeight="1">
      <c r="A25" s="8">
        <v>16</v>
      </c>
      <c r="B25" s="9"/>
      <c r="C25" s="369"/>
      <c r="D25" s="370"/>
      <c r="E25" s="371"/>
      <c r="F25" s="11"/>
      <c r="G25" s="11"/>
      <c r="H25" s="12"/>
    </row>
    <row r="26" spans="1:8" ht="18.95" customHeight="1">
      <c r="A26" s="8">
        <v>17</v>
      </c>
      <c r="B26" s="9"/>
      <c r="C26" s="369"/>
      <c r="D26" s="370"/>
      <c r="E26" s="371"/>
      <c r="F26" s="11"/>
      <c r="G26" s="11"/>
      <c r="H26" s="12"/>
    </row>
    <row r="27" spans="1:8" ht="18.95" customHeight="1">
      <c r="A27" s="8">
        <v>18</v>
      </c>
      <c r="B27" s="9"/>
      <c r="C27" s="369"/>
      <c r="D27" s="370"/>
      <c r="E27" s="371"/>
      <c r="F27" s="11"/>
      <c r="G27" s="11"/>
      <c r="H27" s="12"/>
    </row>
    <row r="28" spans="1:8" ht="18.95" customHeight="1">
      <c r="A28" s="8">
        <v>19</v>
      </c>
      <c r="B28" s="9"/>
      <c r="C28" s="369"/>
      <c r="D28" s="370"/>
      <c r="E28" s="371"/>
      <c r="F28" s="11"/>
      <c r="G28" s="11"/>
      <c r="H28" s="12"/>
    </row>
    <row r="29" spans="1:8" ht="18.95" customHeight="1">
      <c r="A29" s="8">
        <v>20</v>
      </c>
      <c r="B29" s="9"/>
      <c r="C29" s="369"/>
      <c r="D29" s="370"/>
      <c r="E29" s="371"/>
      <c r="F29" s="11"/>
      <c r="G29" s="11"/>
      <c r="H29" s="12"/>
    </row>
    <row r="30" spans="1:8" ht="18.95" customHeight="1">
      <c r="A30" s="8">
        <v>21</v>
      </c>
      <c r="B30" s="9"/>
      <c r="C30" s="369"/>
      <c r="D30" s="370"/>
      <c r="E30" s="371"/>
      <c r="F30" s="11"/>
      <c r="G30" s="11"/>
      <c r="H30" s="12"/>
    </row>
    <row r="31" spans="1:8" ht="18.95" customHeight="1">
      <c r="A31" s="8">
        <v>22</v>
      </c>
      <c r="B31" s="9"/>
      <c r="C31" s="369"/>
      <c r="D31" s="370"/>
      <c r="E31" s="371"/>
      <c r="F31" s="11"/>
      <c r="G31" s="11"/>
      <c r="H31" s="12"/>
    </row>
    <row r="32" spans="1:8" ht="18.95" customHeight="1">
      <c r="A32" s="8">
        <v>23</v>
      </c>
      <c r="B32" s="9"/>
      <c r="C32" s="369"/>
      <c r="D32" s="370"/>
      <c r="E32" s="371"/>
      <c r="F32" s="11"/>
      <c r="G32" s="11"/>
      <c r="H32" s="12"/>
    </row>
    <row r="33" spans="1:8" ht="18.95" customHeight="1">
      <c r="A33" s="8">
        <v>24</v>
      </c>
      <c r="B33" s="9"/>
      <c r="C33" s="369"/>
      <c r="D33" s="370"/>
      <c r="E33" s="371"/>
      <c r="F33" s="11"/>
      <c r="G33" s="11"/>
      <c r="H33" s="12"/>
    </row>
    <row r="34" spans="1:8" ht="18.95" customHeight="1">
      <c r="A34" s="8">
        <v>25</v>
      </c>
      <c r="B34" s="9"/>
      <c r="C34" s="369"/>
      <c r="D34" s="370"/>
      <c r="E34" s="371"/>
      <c r="F34" s="11"/>
      <c r="G34" s="11"/>
      <c r="H34" s="12"/>
    </row>
    <row r="35" spans="1:8" ht="18.95" customHeight="1">
      <c r="A35" s="8">
        <v>26</v>
      </c>
      <c r="B35" s="9"/>
      <c r="C35" s="369"/>
      <c r="D35" s="370"/>
      <c r="E35" s="371"/>
      <c r="F35" s="11"/>
      <c r="G35" s="11"/>
      <c r="H35" s="12"/>
    </row>
    <row r="36" spans="1:8" ht="18.95" customHeight="1">
      <c r="A36" s="8">
        <v>27</v>
      </c>
      <c r="B36" s="9"/>
      <c r="C36" s="369"/>
      <c r="D36" s="370"/>
      <c r="E36" s="371"/>
      <c r="F36" s="11"/>
      <c r="G36" s="11"/>
      <c r="H36" s="12"/>
    </row>
    <row r="37" spans="1:8" ht="18.95" customHeight="1">
      <c r="A37" s="8">
        <v>28</v>
      </c>
      <c r="B37" s="9"/>
      <c r="C37" s="369"/>
      <c r="D37" s="370"/>
      <c r="E37" s="371"/>
      <c r="F37" s="11"/>
      <c r="G37" s="11"/>
      <c r="H37" s="12"/>
    </row>
    <row r="38" spans="1:8" ht="18.95" customHeight="1">
      <c r="A38" s="8">
        <v>29</v>
      </c>
      <c r="B38" s="9"/>
      <c r="C38" s="369"/>
      <c r="D38" s="370"/>
      <c r="E38" s="371"/>
      <c r="F38" s="11"/>
      <c r="G38" s="11"/>
      <c r="H38" s="12"/>
    </row>
    <row r="39" spans="1:8" ht="18.95" customHeight="1">
      <c r="A39" s="8">
        <v>30</v>
      </c>
      <c r="B39" s="9"/>
      <c r="C39" s="369"/>
      <c r="D39" s="370"/>
      <c r="E39" s="371"/>
      <c r="F39" s="11"/>
      <c r="G39" s="11"/>
      <c r="H39" s="12"/>
    </row>
    <row r="40" spans="1:8" ht="18.95" customHeight="1">
      <c r="A40" s="8">
        <v>31</v>
      </c>
      <c r="B40" s="9"/>
      <c r="C40" s="369"/>
      <c r="D40" s="370"/>
      <c r="E40" s="371"/>
      <c r="F40" s="11"/>
      <c r="G40" s="11"/>
      <c r="H40" s="12"/>
    </row>
    <row r="41" spans="1:8" ht="18.95" customHeight="1">
      <c r="A41" s="220" t="s">
        <v>22</v>
      </c>
      <c r="B41" s="220"/>
      <c r="C41" s="13"/>
      <c r="D41" s="13"/>
      <c r="E41" s="13"/>
      <c r="F41" s="154"/>
      <c r="G41" s="154"/>
      <c r="H41" s="155"/>
    </row>
    <row r="42" spans="1:8" ht="20.100000000000001" customHeight="1">
      <c r="A42" s="14"/>
      <c r="B42" s="15" t="s">
        <v>23</v>
      </c>
      <c r="C42" s="14"/>
      <c r="D42" s="14"/>
      <c r="E42" s="14"/>
      <c r="F42" s="14"/>
      <c r="G42" s="16" t="s">
        <v>24</v>
      </c>
      <c r="H42" s="17"/>
    </row>
    <row r="43" spans="1:8" ht="20.100000000000001" customHeight="1">
      <c r="C43" s="1" t="s">
        <v>85</v>
      </c>
      <c r="E43" s="18"/>
      <c r="F43" s="19"/>
      <c r="G43" s="20" t="s">
        <v>26</v>
      </c>
      <c r="H43" s="12"/>
    </row>
    <row r="44" spans="1:8" ht="21" customHeight="1">
      <c r="B44" s="156" t="s">
        <v>86</v>
      </c>
      <c r="C44" s="157"/>
      <c r="D44" s="157"/>
      <c r="E44" s="22"/>
      <c r="F44" s="158"/>
    </row>
  </sheetData>
  <mergeCells count="48">
    <mergeCell ref="A5:B5"/>
    <mergeCell ref="C5:D5"/>
    <mergeCell ref="F5:H5"/>
    <mergeCell ref="H1:H2"/>
    <mergeCell ref="C3:G3"/>
    <mergeCell ref="A4:B4"/>
    <mergeCell ref="C4:D4"/>
    <mergeCell ref="F4:H4"/>
    <mergeCell ref="A6:B6"/>
    <mergeCell ref="C6:D6"/>
    <mergeCell ref="F6:H6"/>
    <mergeCell ref="A8:A9"/>
    <mergeCell ref="B8:B9"/>
    <mergeCell ref="C8:E9"/>
    <mergeCell ref="F8:F9"/>
    <mergeCell ref="G8:G9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40:E40"/>
    <mergeCell ref="A41:B41"/>
    <mergeCell ref="C34:E34"/>
    <mergeCell ref="C35:E35"/>
    <mergeCell ref="C36:E36"/>
    <mergeCell ref="C37:E37"/>
    <mergeCell ref="C38:E38"/>
    <mergeCell ref="C39:E39"/>
  </mergeCells>
  <phoneticPr fontId="4"/>
  <pageMargins left="0.75" right="0.75" top="0.56000000000000005" bottom="0.54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showZeros="0" zoomScale="90" zoomScaleNormal="90" zoomScaleSheetLayoutView="100" workbookViewId="0">
      <selection activeCell="E9" sqref="E9"/>
    </sheetView>
  </sheetViews>
  <sheetFormatPr defaultRowHeight="12"/>
  <cols>
    <col min="1" max="1" width="3.5703125" style="2" customWidth="1"/>
    <col min="2" max="3" width="6.42578125" style="2" customWidth="1"/>
    <col min="4" max="5" width="11.85546875" style="2" customWidth="1"/>
    <col min="6" max="6" width="15.85546875" style="2" customWidth="1"/>
    <col min="7" max="10" width="13.5703125" style="2" customWidth="1"/>
    <col min="11" max="256" width="9.140625" style="2"/>
    <col min="257" max="257" width="3.5703125" style="2" customWidth="1"/>
    <col min="258" max="259" width="6.42578125" style="2" customWidth="1"/>
    <col min="260" max="261" width="11.85546875" style="2" customWidth="1"/>
    <col min="262" max="262" width="15.85546875" style="2" customWidth="1"/>
    <col min="263" max="266" width="13.5703125" style="2" customWidth="1"/>
    <col min="267" max="512" width="9.140625" style="2"/>
    <col min="513" max="513" width="3.5703125" style="2" customWidth="1"/>
    <col min="514" max="515" width="6.42578125" style="2" customWidth="1"/>
    <col min="516" max="517" width="11.85546875" style="2" customWidth="1"/>
    <col min="518" max="518" width="15.85546875" style="2" customWidth="1"/>
    <col min="519" max="522" width="13.5703125" style="2" customWidth="1"/>
    <col min="523" max="768" width="9.140625" style="2"/>
    <col min="769" max="769" width="3.5703125" style="2" customWidth="1"/>
    <col min="770" max="771" width="6.42578125" style="2" customWidth="1"/>
    <col min="772" max="773" width="11.85546875" style="2" customWidth="1"/>
    <col min="774" max="774" width="15.85546875" style="2" customWidth="1"/>
    <col min="775" max="778" width="13.5703125" style="2" customWidth="1"/>
    <col min="779" max="1024" width="9.140625" style="2"/>
    <col min="1025" max="1025" width="3.5703125" style="2" customWidth="1"/>
    <col min="1026" max="1027" width="6.42578125" style="2" customWidth="1"/>
    <col min="1028" max="1029" width="11.85546875" style="2" customWidth="1"/>
    <col min="1030" max="1030" width="15.85546875" style="2" customWidth="1"/>
    <col min="1031" max="1034" width="13.5703125" style="2" customWidth="1"/>
    <col min="1035" max="1280" width="9.140625" style="2"/>
    <col min="1281" max="1281" width="3.5703125" style="2" customWidth="1"/>
    <col min="1282" max="1283" width="6.42578125" style="2" customWidth="1"/>
    <col min="1284" max="1285" width="11.85546875" style="2" customWidth="1"/>
    <col min="1286" max="1286" width="15.85546875" style="2" customWidth="1"/>
    <col min="1287" max="1290" width="13.5703125" style="2" customWidth="1"/>
    <col min="1291" max="1536" width="9.140625" style="2"/>
    <col min="1537" max="1537" width="3.5703125" style="2" customWidth="1"/>
    <col min="1538" max="1539" width="6.42578125" style="2" customWidth="1"/>
    <col min="1540" max="1541" width="11.85546875" style="2" customWidth="1"/>
    <col min="1542" max="1542" width="15.85546875" style="2" customWidth="1"/>
    <col min="1543" max="1546" width="13.5703125" style="2" customWidth="1"/>
    <col min="1547" max="1792" width="9.140625" style="2"/>
    <col min="1793" max="1793" width="3.5703125" style="2" customWidth="1"/>
    <col min="1794" max="1795" width="6.42578125" style="2" customWidth="1"/>
    <col min="1796" max="1797" width="11.85546875" style="2" customWidth="1"/>
    <col min="1798" max="1798" width="15.85546875" style="2" customWidth="1"/>
    <col min="1799" max="1802" width="13.5703125" style="2" customWidth="1"/>
    <col min="1803" max="2048" width="9.140625" style="2"/>
    <col min="2049" max="2049" width="3.5703125" style="2" customWidth="1"/>
    <col min="2050" max="2051" width="6.42578125" style="2" customWidth="1"/>
    <col min="2052" max="2053" width="11.85546875" style="2" customWidth="1"/>
    <col min="2054" max="2054" width="15.85546875" style="2" customWidth="1"/>
    <col min="2055" max="2058" width="13.5703125" style="2" customWidth="1"/>
    <col min="2059" max="2304" width="9.140625" style="2"/>
    <col min="2305" max="2305" width="3.5703125" style="2" customWidth="1"/>
    <col min="2306" max="2307" width="6.42578125" style="2" customWidth="1"/>
    <col min="2308" max="2309" width="11.85546875" style="2" customWidth="1"/>
    <col min="2310" max="2310" width="15.85546875" style="2" customWidth="1"/>
    <col min="2311" max="2314" width="13.5703125" style="2" customWidth="1"/>
    <col min="2315" max="2560" width="9.140625" style="2"/>
    <col min="2561" max="2561" width="3.5703125" style="2" customWidth="1"/>
    <col min="2562" max="2563" width="6.42578125" style="2" customWidth="1"/>
    <col min="2564" max="2565" width="11.85546875" style="2" customWidth="1"/>
    <col min="2566" max="2566" width="15.85546875" style="2" customWidth="1"/>
    <col min="2567" max="2570" width="13.5703125" style="2" customWidth="1"/>
    <col min="2571" max="2816" width="9.140625" style="2"/>
    <col min="2817" max="2817" width="3.5703125" style="2" customWidth="1"/>
    <col min="2818" max="2819" width="6.42578125" style="2" customWidth="1"/>
    <col min="2820" max="2821" width="11.85546875" style="2" customWidth="1"/>
    <col min="2822" max="2822" width="15.85546875" style="2" customWidth="1"/>
    <col min="2823" max="2826" width="13.5703125" style="2" customWidth="1"/>
    <col min="2827" max="3072" width="9.140625" style="2"/>
    <col min="3073" max="3073" width="3.5703125" style="2" customWidth="1"/>
    <col min="3074" max="3075" width="6.42578125" style="2" customWidth="1"/>
    <col min="3076" max="3077" width="11.85546875" style="2" customWidth="1"/>
    <col min="3078" max="3078" width="15.85546875" style="2" customWidth="1"/>
    <col min="3079" max="3082" width="13.5703125" style="2" customWidth="1"/>
    <col min="3083" max="3328" width="9.140625" style="2"/>
    <col min="3329" max="3329" width="3.5703125" style="2" customWidth="1"/>
    <col min="3330" max="3331" width="6.42578125" style="2" customWidth="1"/>
    <col min="3332" max="3333" width="11.85546875" style="2" customWidth="1"/>
    <col min="3334" max="3334" width="15.85546875" style="2" customWidth="1"/>
    <col min="3335" max="3338" width="13.5703125" style="2" customWidth="1"/>
    <col min="3339" max="3584" width="9.140625" style="2"/>
    <col min="3585" max="3585" width="3.5703125" style="2" customWidth="1"/>
    <col min="3586" max="3587" width="6.42578125" style="2" customWidth="1"/>
    <col min="3588" max="3589" width="11.85546875" style="2" customWidth="1"/>
    <col min="3590" max="3590" width="15.85546875" style="2" customWidth="1"/>
    <col min="3591" max="3594" width="13.5703125" style="2" customWidth="1"/>
    <col min="3595" max="3840" width="9.140625" style="2"/>
    <col min="3841" max="3841" width="3.5703125" style="2" customWidth="1"/>
    <col min="3842" max="3843" width="6.42578125" style="2" customWidth="1"/>
    <col min="3844" max="3845" width="11.85546875" style="2" customWidth="1"/>
    <col min="3846" max="3846" width="15.85546875" style="2" customWidth="1"/>
    <col min="3847" max="3850" width="13.5703125" style="2" customWidth="1"/>
    <col min="3851" max="4096" width="9.140625" style="2"/>
    <col min="4097" max="4097" width="3.5703125" style="2" customWidth="1"/>
    <col min="4098" max="4099" width="6.42578125" style="2" customWidth="1"/>
    <col min="4100" max="4101" width="11.85546875" style="2" customWidth="1"/>
    <col min="4102" max="4102" width="15.85546875" style="2" customWidth="1"/>
    <col min="4103" max="4106" width="13.5703125" style="2" customWidth="1"/>
    <col min="4107" max="4352" width="9.140625" style="2"/>
    <col min="4353" max="4353" width="3.5703125" style="2" customWidth="1"/>
    <col min="4354" max="4355" width="6.42578125" style="2" customWidth="1"/>
    <col min="4356" max="4357" width="11.85546875" style="2" customWidth="1"/>
    <col min="4358" max="4358" width="15.85546875" style="2" customWidth="1"/>
    <col min="4359" max="4362" width="13.5703125" style="2" customWidth="1"/>
    <col min="4363" max="4608" width="9.140625" style="2"/>
    <col min="4609" max="4609" width="3.5703125" style="2" customWidth="1"/>
    <col min="4610" max="4611" width="6.42578125" style="2" customWidth="1"/>
    <col min="4612" max="4613" width="11.85546875" style="2" customWidth="1"/>
    <col min="4614" max="4614" width="15.85546875" style="2" customWidth="1"/>
    <col min="4615" max="4618" width="13.5703125" style="2" customWidth="1"/>
    <col min="4619" max="4864" width="9.140625" style="2"/>
    <col min="4865" max="4865" width="3.5703125" style="2" customWidth="1"/>
    <col min="4866" max="4867" width="6.42578125" style="2" customWidth="1"/>
    <col min="4868" max="4869" width="11.85546875" style="2" customWidth="1"/>
    <col min="4870" max="4870" width="15.85546875" style="2" customWidth="1"/>
    <col min="4871" max="4874" width="13.5703125" style="2" customWidth="1"/>
    <col min="4875" max="5120" width="9.140625" style="2"/>
    <col min="5121" max="5121" width="3.5703125" style="2" customWidth="1"/>
    <col min="5122" max="5123" width="6.42578125" style="2" customWidth="1"/>
    <col min="5124" max="5125" width="11.85546875" style="2" customWidth="1"/>
    <col min="5126" max="5126" width="15.85546875" style="2" customWidth="1"/>
    <col min="5127" max="5130" width="13.5703125" style="2" customWidth="1"/>
    <col min="5131" max="5376" width="9.140625" style="2"/>
    <col min="5377" max="5377" width="3.5703125" style="2" customWidth="1"/>
    <col min="5378" max="5379" width="6.42578125" style="2" customWidth="1"/>
    <col min="5380" max="5381" width="11.85546875" style="2" customWidth="1"/>
    <col min="5382" max="5382" width="15.85546875" style="2" customWidth="1"/>
    <col min="5383" max="5386" width="13.5703125" style="2" customWidth="1"/>
    <col min="5387" max="5632" width="9.140625" style="2"/>
    <col min="5633" max="5633" width="3.5703125" style="2" customWidth="1"/>
    <col min="5634" max="5635" width="6.42578125" style="2" customWidth="1"/>
    <col min="5636" max="5637" width="11.85546875" style="2" customWidth="1"/>
    <col min="5638" max="5638" width="15.85546875" style="2" customWidth="1"/>
    <col min="5639" max="5642" width="13.5703125" style="2" customWidth="1"/>
    <col min="5643" max="5888" width="9.140625" style="2"/>
    <col min="5889" max="5889" width="3.5703125" style="2" customWidth="1"/>
    <col min="5890" max="5891" width="6.42578125" style="2" customWidth="1"/>
    <col min="5892" max="5893" width="11.85546875" style="2" customWidth="1"/>
    <col min="5894" max="5894" width="15.85546875" style="2" customWidth="1"/>
    <col min="5895" max="5898" width="13.5703125" style="2" customWidth="1"/>
    <col min="5899" max="6144" width="9.140625" style="2"/>
    <col min="6145" max="6145" width="3.5703125" style="2" customWidth="1"/>
    <col min="6146" max="6147" width="6.42578125" style="2" customWidth="1"/>
    <col min="6148" max="6149" width="11.85546875" style="2" customWidth="1"/>
    <col min="6150" max="6150" width="15.85546875" style="2" customWidth="1"/>
    <col min="6151" max="6154" width="13.5703125" style="2" customWidth="1"/>
    <col min="6155" max="6400" width="9.140625" style="2"/>
    <col min="6401" max="6401" width="3.5703125" style="2" customWidth="1"/>
    <col min="6402" max="6403" width="6.42578125" style="2" customWidth="1"/>
    <col min="6404" max="6405" width="11.85546875" style="2" customWidth="1"/>
    <col min="6406" max="6406" width="15.85546875" style="2" customWidth="1"/>
    <col min="6407" max="6410" width="13.5703125" style="2" customWidth="1"/>
    <col min="6411" max="6656" width="9.140625" style="2"/>
    <col min="6657" max="6657" width="3.5703125" style="2" customWidth="1"/>
    <col min="6658" max="6659" width="6.42578125" style="2" customWidth="1"/>
    <col min="6660" max="6661" width="11.85546875" style="2" customWidth="1"/>
    <col min="6662" max="6662" width="15.85546875" style="2" customWidth="1"/>
    <col min="6663" max="6666" width="13.5703125" style="2" customWidth="1"/>
    <col min="6667" max="6912" width="9.140625" style="2"/>
    <col min="6913" max="6913" width="3.5703125" style="2" customWidth="1"/>
    <col min="6914" max="6915" width="6.42578125" style="2" customWidth="1"/>
    <col min="6916" max="6917" width="11.85546875" style="2" customWidth="1"/>
    <col min="6918" max="6918" width="15.85546875" style="2" customWidth="1"/>
    <col min="6919" max="6922" width="13.5703125" style="2" customWidth="1"/>
    <col min="6923" max="7168" width="9.140625" style="2"/>
    <col min="7169" max="7169" width="3.5703125" style="2" customWidth="1"/>
    <col min="7170" max="7171" width="6.42578125" style="2" customWidth="1"/>
    <col min="7172" max="7173" width="11.85546875" style="2" customWidth="1"/>
    <col min="7174" max="7174" width="15.85546875" style="2" customWidth="1"/>
    <col min="7175" max="7178" width="13.5703125" style="2" customWidth="1"/>
    <col min="7179" max="7424" width="9.140625" style="2"/>
    <col min="7425" max="7425" width="3.5703125" style="2" customWidth="1"/>
    <col min="7426" max="7427" width="6.42578125" style="2" customWidth="1"/>
    <col min="7428" max="7429" width="11.85546875" style="2" customWidth="1"/>
    <col min="7430" max="7430" width="15.85546875" style="2" customWidth="1"/>
    <col min="7431" max="7434" width="13.5703125" style="2" customWidth="1"/>
    <col min="7435" max="7680" width="9.140625" style="2"/>
    <col min="7681" max="7681" width="3.5703125" style="2" customWidth="1"/>
    <col min="7682" max="7683" width="6.42578125" style="2" customWidth="1"/>
    <col min="7684" max="7685" width="11.85546875" style="2" customWidth="1"/>
    <col min="7686" max="7686" width="15.85546875" style="2" customWidth="1"/>
    <col min="7687" max="7690" width="13.5703125" style="2" customWidth="1"/>
    <col min="7691" max="7936" width="9.140625" style="2"/>
    <col min="7937" max="7937" width="3.5703125" style="2" customWidth="1"/>
    <col min="7938" max="7939" width="6.42578125" style="2" customWidth="1"/>
    <col min="7940" max="7941" width="11.85546875" style="2" customWidth="1"/>
    <col min="7942" max="7942" width="15.85546875" style="2" customWidth="1"/>
    <col min="7943" max="7946" width="13.5703125" style="2" customWidth="1"/>
    <col min="7947" max="8192" width="9.140625" style="2"/>
    <col min="8193" max="8193" width="3.5703125" style="2" customWidth="1"/>
    <col min="8194" max="8195" width="6.42578125" style="2" customWidth="1"/>
    <col min="8196" max="8197" width="11.85546875" style="2" customWidth="1"/>
    <col min="8198" max="8198" width="15.85546875" style="2" customWidth="1"/>
    <col min="8199" max="8202" width="13.5703125" style="2" customWidth="1"/>
    <col min="8203" max="8448" width="9.140625" style="2"/>
    <col min="8449" max="8449" width="3.5703125" style="2" customWidth="1"/>
    <col min="8450" max="8451" width="6.42578125" style="2" customWidth="1"/>
    <col min="8452" max="8453" width="11.85546875" style="2" customWidth="1"/>
    <col min="8454" max="8454" width="15.85546875" style="2" customWidth="1"/>
    <col min="8455" max="8458" width="13.5703125" style="2" customWidth="1"/>
    <col min="8459" max="8704" width="9.140625" style="2"/>
    <col min="8705" max="8705" width="3.5703125" style="2" customWidth="1"/>
    <col min="8706" max="8707" width="6.42578125" style="2" customWidth="1"/>
    <col min="8708" max="8709" width="11.85546875" style="2" customWidth="1"/>
    <col min="8710" max="8710" width="15.85546875" style="2" customWidth="1"/>
    <col min="8711" max="8714" width="13.5703125" style="2" customWidth="1"/>
    <col min="8715" max="8960" width="9.140625" style="2"/>
    <col min="8961" max="8961" width="3.5703125" style="2" customWidth="1"/>
    <col min="8962" max="8963" width="6.42578125" style="2" customWidth="1"/>
    <col min="8964" max="8965" width="11.85546875" style="2" customWidth="1"/>
    <col min="8966" max="8966" width="15.85546875" style="2" customWidth="1"/>
    <col min="8967" max="8970" width="13.5703125" style="2" customWidth="1"/>
    <col min="8971" max="9216" width="9.140625" style="2"/>
    <col min="9217" max="9217" width="3.5703125" style="2" customWidth="1"/>
    <col min="9218" max="9219" width="6.42578125" style="2" customWidth="1"/>
    <col min="9220" max="9221" width="11.85546875" style="2" customWidth="1"/>
    <col min="9222" max="9222" width="15.85546875" style="2" customWidth="1"/>
    <col min="9223" max="9226" width="13.5703125" style="2" customWidth="1"/>
    <col min="9227" max="9472" width="9.140625" style="2"/>
    <col min="9473" max="9473" width="3.5703125" style="2" customWidth="1"/>
    <col min="9474" max="9475" width="6.42578125" style="2" customWidth="1"/>
    <col min="9476" max="9477" width="11.85546875" style="2" customWidth="1"/>
    <col min="9478" max="9478" width="15.85546875" style="2" customWidth="1"/>
    <col min="9479" max="9482" width="13.5703125" style="2" customWidth="1"/>
    <col min="9483" max="9728" width="9.140625" style="2"/>
    <col min="9729" max="9729" width="3.5703125" style="2" customWidth="1"/>
    <col min="9730" max="9731" width="6.42578125" style="2" customWidth="1"/>
    <col min="9732" max="9733" width="11.85546875" style="2" customWidth="1"/>
    <col min="9734" max="9734" width="15.85546875" style="2" customWidth="1"/>
    <col min="9735" max="9738" width="13.5703125" style="2" customWidth="1"/>
    <col min="9739" max="9984" width="9.140625" style="2"/>
    <col min="9985" max="9985" width="3.5703125" style="2" customWidth="1"/>
    <col min="9986" max="9987" width="6.42578125" style="2" customWidth="1"/>
    <col min="9988" max="9989" width="11.85546875" style="2" customWidth="1"/>
    <col min="9990" max="9990" width="15.85546875" style="2" customWidth="1"/>
    <col min="9991" max="9994" width="13.5703125" style="2" customWidth="1"/>
    <col min="9995" max="10240" width="9.140625" style="2"/>
    <col min="10241" max="10241" width="3.5703125" style="2" customWidth="1"/>
    <col min="10242" max="10243" width="6.42578125" style="2" customWidth="1"/>
    <col min="10244" max="10245" width="11.85546875" style="2" customWidth="1"/>
    <col min="10246" max="10246" width="15.85546875" style="2" customWidth="1"/>
    <col min="10247" max="10250" width="13.5703125" style="2" customWidth="1"/>
    <col min="10251" max="10496" width="9.140625" style="2"/>
    <col min="10497" max="10497" width="3.5703125" style="2" customWidth="1"/>
    <col min="10498" max="10499" width="6.42578125" style="2" customWidth="1"/>
    <col min="10500" max="10501" width="11.85546875" style="2" customWidth="1"/>
    <col min="10502" max="10502" width="15.85546875" style="2" customWidth="1"/>
    <col min="10503" max="10506" width="13.5703125" style="2" customWidth="1"/>
    <col min="10507" max="10752" width="9.140625" style="2"/>
    <col min="10753" max="10753" width="3.5703125" style="2" customWidth="1"/>
    <col min="10754" max="10755" width="6.42578125" style="2" customWidth="1"/>
    <col min="10756" max="10757" width="11.85546875" style="2" customWidth="1"/>
    <col min="10758" max="10758" width="15.85546875" style="2" customWidth="1"/>
    <col min="10759" max="10762" width="13.5703125" style="2" customWidth="1"/>
    <col min="10763" max="11008" width="9.140625" style="2"/>
    <col min="11009" max="11009" width="3.5703125" style="2" customWidth="1"/>
    <col min="11010" max="11011" width="6.42578125" style="2" customWidth="1"/>
    <col min="11012" max="11013" width="11.85546875" style="2" customWidth="1"/>
    <col min="11014" max="11014" width="15.85546875" style="2" customWidth="1"/>
    <col min="11015" max="11018" width="13.5703125" style="2" customWidth="1"/>
    <col min="11019" max="11264" width="9.140625" style="2"/>
    <col min="11265" max="11265" width="3.5703125" style="2" customWidth="1"/>
    <col min="11266" max="11267" width="6.42578125" style="2" customWidth="1"/>
    <col min="11268" max="11269" width="11.85546875" style="2" customWidth="1"/>
    <col min="11270" max="11270" width="15.85546875" style="2" customWidth="1"/>
    <col min="11271" max="11274" width="13.5703125" style="2" customWidth="1"/>
    <col min="11275" max="11520" width="9.140625" style="2"/>
    <col min="11521" max="11521" width="3.5703125" style="2" customWidth="1"/>
    <col min="11522" max="11523" width="6.42578125" style="2" customWidth="1"/>
    <col min="11524" max="11525" width="11.85546875" style="2" customWidth="1"/>
    <col min="11526" max="11526" width="15.85546875" style="2" customWidth="1"/>
    <col min="11527" max="11530" width="13.5703125" style="2" customWidth="1"/>
    <col min="11531" max="11776" width="9.140625" style="2"/>
    <col min="11777" max="11777" width="3.5703125" style="2" customWidth="1"/>
    <col min="11778" max="11779" width="6.42578125" style="2" customWidth="1"/>
    <col min="11780" max="11781" width="11.85546875" style="2" customWidth="1"/>
    <col min="11782" max="11782" width="15.85546875" style="2" customWidth="1"/>
    <col min="11783" max="11786" width="13.5703125" style="2" customWidth="1"/>
    <col min="11787" max="12032" width="9.140625" style="2"/>
    <col min="12033" max="12033" width="3.5703125" style="2" customWidth="1"/>
    <col min="12034" max="12035" width="6.42578125" style="2" customWidth="1"/>
    <col min="12036" max="12037" width="11.85546875" style="2" customWidth="1"/>
    <col min="12038" max="12038" width="15.85546875" style="2" customWidth="1"/>
    <col min="12039" max="12042" width="13.5703125" style="2" customWidth="1"/>
    <col min="12043" max="12288" width="9.140625" style="2"/>
    <col min="12289" max="12289" width="3.5703125" style="2" customWidth="1"/>
    <col min="12290" max="12291" width="6.42578125" style="2" customWidth="1"/>
    <col min="12292" max="12293" width="11.85546875" style="2" customWidth="1"/>
    <col min="12294" max="12294" width="15.85546875" style="2" customWidth="1"/>
    <col min="12295" max="12298" width="13.5703125" style="2" customWidth="1"/>
    <col min="12299" max="12544" width="9.140625" style="2"/>
    <col min="12545" max="12545" width="3.5703125" style="2" customWidth="1"/>
    <col min="12546" max="12547" width="6.42578125" style="2" customWidth="1"/>
    <col min="12548" max="12549" width="11.85546875" style="2" customWidth="1"/>
    <col min="12550" max="12550" width="15.85546875" style="2" customWidth="1"/>
    <col min="12551" max="12554" width="13.5703125" style="2" customWidth="1"/>
    <col min="12555" max="12800" width="9.140625" style="2"/>
    <col min="12801" max="12801" width="3.5703125" style="2" customWidth="1"/>
    <col min="12802" max="12803" width="6.42578125" style="2" customWidth="1"/>
    <col min="12804" max="12805" width="11.85546875" style="2" customWidth="1"/>
    <col min="12806" max="12806" width="15.85546875" style="2" customWidth="1"/>
    <col min="12807" max="12810" width="13.5703125" style="2" customWidth="1"/>
    <col min="12811" max="13056" width="9.140625" style="2"/>
    <col min="13057" max="13057" width="3.5703125" style="2" customWidth="1"/>
    <col min="13058" max="13059" width="6.42578125" style="2" customWidth="1"/>
    <col min="13060" max="13061" width="11.85546875" style="2" customWidth="1"/>
    <col min="13062" max="13062" width="15.85546875" style="2" customWidth="1"/>
    <col min="13063" max="13066" width="13.5703125" style="2" customWidth="1"/>
    <col min="13067" max="13312" width="9.140625" style="2"/>
    <col min="13313" max="13313" width="3.5703125" style="2" customWidth="1"/>
    <col min="13314" max="13315" width="6.42578125" style="2" customWidth="1"/>
    <col min="13316" max="13317" width="11.85546875" style="2" customWidth="1"/>
    <col min="13318" max="13318" width="15.85546875" style="2" customWidth="1"/>
    <col min="13319" max="13322" width="13.5703125" style="2" customWidth="1"/>
    <col min="13323" max="13568" width="9.140625" style="2"/>
    <col min="13569" max="13569" width="3.5703125" style="2" customWidth="1"/>
    <col min="13570" max="13571" width="6.42578125" style="2" customWidth="1"/>
    <col min="13572" max="13573" width="11.85546875" style="2" customWidth="1"/>
    <col min="13574" max="13574" width="15.85546875" style="2" customWidth="1"/>
    <col min="13575" max="13578" width="13.5703125" style="2" customWidth="1"/>
    <col min="13579" max="13824" width="9.140625" style="2"/>
    <col min="13825" max="13825" width="3.5703125" style="2" customWidth="1"/>
    <col min="13826" max="13827" width="6.42578125" style="2" customWidth="1"/>
    <col min="13828" max="13829" width="11.85546875" style="2" customWidth="1"/>
    <col min="13830" max="13830" width="15.85546875" style="2" customWidth="1"/>
    <col min="13831" max="13834" width="13.5703125" style="2" customWidth="1"/>
    <col min="13835" max="14080" width="9.140625" style="2"/>
    <col min="14081" max="14081" width="3.5703125" style="2" customWidth="1"/>
    <col min="14082" max="14083" width="6.42578125" style="2" customWidth="1"/>
    <col min="14084" max="14085" width="11.85546875" style="2" customWidth="1"/>
    <col min="14086" max="14086" width="15.85546875" style="2" customWidth="1"/>
    <col min="14087" max="14090" width="13.5703125" style="2" customWidth="1"/>
    <col min="14091" max="14336" width="9.140625" style="2"/>
    <col min="14337" max="14337" width="3.5703125" style="2" customWidth="1"/>
    <col min="14338" max="14339" width="6.42578125" style="2" customWidth="1"/>
    <col min="14340" max="14341" width="11.85546875" style="2" customWidth="1"/>
    <col min="14342" max="14342" width="15.85546875" style="2" customWidth="1"/>
    <col min="14343" max="14346" width="13.5703125" style="2" customWidth="1"/>
    <col min="14347" max="14592" width="9.140625" style="2"/>
    <col min="14593" max="14593" width="3.5703125" style="2" customWidth="1"/>
    <col min="14594" max="14595" width="6.42578125" style="2" customWidth="1"/>
    <col min="14596" max="14597" width="11.85546875" style="2" customWidth="1"/>
    <col min="14598" max="14598" width="15.85546875" style="2" customWidth="1"/>
    <col min="14599" max="14602" width="13.5703125" style="2" customWidth="1"/>
    <col min="14603" max="14848" width="9.140625" style="2"/>
    <col min="14849" max="14849" width="3.5703125" style="2" customWidth="1"/>
    <col min="14850" max="14851" width="6.42578125" style="2" customWidth="1"/>
    <col min="14852" max="14853" width="11.85546875" style="2" customWidth="1"/>
    <col min="14854" max="14854" width="15.85546875" style="2" customWidth="1"/>
    <col min="14855" max="14858" width="13.5703125" style="2" customWidth="1"/>
    <col min="14859" max="15104" width="9.140625" style="2"/>
    <col min="15105" max="15105" width="3.5703125" style="2" customWidth="1"/>
    <col min="15106" max="15107" width="6.42578125" style="2" customWidth="1"/>
    <col min="15108" max="15109" width="11.85546875" style="2" customWidth="1"/>
    <col min="15110" max="15110" width="15.85546875" style="2" customWidth="1"/>
    <col min="15111" max="15114" width="13.5703125" style="2" customWidth="1"/>
    <col min="15115" max="15360" width="9.140625" style="2"/>
    <col min="15361" max="15361" width="3.5703125" style="2" customWidth="1"/>
    <col min="15362" max="15363" width="6.42578125" style="2" customWidth="1"/>
    <col min="15364" max="15365" width="11.85546875" style="2" customWidth="1"/>
    <col min="15366" max="15366" width="15.85546875" style="2" customWidth="1"/>
    <col min="15367" max="15370" width="13.5703125" style="2" customWidth="1"/>
    <col min="15371" max="15616" width="9.140625" style="2"/>
    <col min="15617" max="15617" width="3.5703125" style="2" customWidth="1"/>
    <col min="15618" max="15619" width="6.42578125" style="2" customWidth="1"/>
    <col min="15620" max="15621" width="11.85546875" style="2" customWidth="1"/>
    <col min="15622" max="15622" width="15.85546875" style="2" customWidth="1"/>
    <col min="15623" max="15626" width="13.5703125" style="2" customWidth="1"/>
    <col min="15627" max="15872" width="9.140625" style="2"/>
    <col min="15873" max="15873" width="3.5703125" style="2" customWidth="1"/>
    <col min="15874" max="15875" width="6.42578125" style="2" customWidth="1"/>
    <col min="15876" max="15877" width="11.85546875" style="2" customWidth="1"/>
    <col min="15878" max="15878" width="15.85546875" style="2" customWidth="1"/>
    <col min="15879" max="15882" width="13.5703125" style="2" customWidth="1"/>
    <col min="15883" max="16128" width="9.140625" style="2"/>
    <col min="16129" max="16129" width="3.5703125" style="2" customWidth="1"/>
    <col min="16130" max="16131" width="6.42578125" style="2" customWidth="1"/>
    <col min="16132" max="16133" width="11.85546875" style="2" customWidth="1"/>
    <col min="16134" max="16134" width="15.85546875" style="2" customWidth="1"/>
    <col min="16135" max="16138" width="13.5703125" style="2" customWidth="1"/>
    <col min="16139" max="16384" width="9.140625" style="2"/>
  </cols>
  <sheetData>
    <row r="1" spans="1:11" ht="13.5">
      <c r="A1" s="159" t="s">
        <v>52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1" ht="11.2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</row>
    <row r="3" spans="1:11" ht="22.5" customHeight="1">
      <c r="A3" s="159" t="s">
        <v>137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1" ht="26.25" customHeight="1">
      <c r="A4" s="389" t="s">
        <v>151</v>
      </c>
      <c r="B4" s="389"/>
      <c r="C4" s="389"/>
      <c r="D4" s="389"/>
      <c r="E4" s="389"/>
      <c r="F4" s="389"/>
      <c r="G4" s="389"/>
      <c r="H4" s="389"/>
      <c r="I4" s="389"/>
      <c r="J4" s="389"/>
    </row>
    <row r="5" spans="1:11" ht="27.75" customHeight="1">
      <c r="A5" s="382" t="s">
        <v>152</v>
      </c>
      <c r="B5" s="384"/>
      <c r="C5" s="383"/>
      <c r="D5" s="390"/>
      <c r="E5" s="391"/>
      <c r="F5" s="160" t="s">
        <v>4</v>
      </c>
      <c r="G5" s="382"/>
      <c r="H5" s="384"/>
      <c r="I5" s="384"/>
      <c r="J5" s="385"/>
    </row>
    <row r="6" spans="1:11" ht="27.75" customHeight="1">
      <c r="A6" s="392" t="s">
        <v>5</v>
      </c>
      <c r="B6" s="393"/>
      <c r="C6" s="394"/>
      <c r="D6" s="395"/>
      <c r="E6" s="396"/>
      <c r="F6" s="161" t="s">
        <v>6</v>
      </c>
      <c r="G6" s="382"/>
      <c r="H6" s="384"/>
      <c r="I6" s="384"/>
      <c r="J6" s="385"/>
    </row>
    <row r="7" spans="1:11" ht="27.75" customHeight="1">
      <c r="A7" s="380" t="s">
        <v>69</v>
      </c>
      <c r="B7" s="380"/>
      <c r="C7" s="381"/>
      <c r="D7" s="382"/>
      <c r="E7" s="383"/>
      <c r="F7" s="160" t="s">
        <v>153</v>
      </c>
      <c r="G7" s="382"/>
      <c r="H7" s="384"/>
      <c r="I7" s="384"/>
      <c r="J7" s="385"/>
      <c r="K7" s="56"/>
    </row>
    <row r="8" spans="1:11" ht="9" customHeight="1">
      <c r="A8" s="159"/>
      <c r="B8" s="159"/>
      <c r="C8" s="159"/>
      <c r="D8" s="159"/>
      <c r="E8" s="159"/>
      <c r="F8" s="159"/>
      <c r="G8" s="159"/>
      <c r="H8" s="159"/>
      <c r="I8" s="159"/>
      <c r="J8" s="159"/>
    </row>
    <row r="9" spans="1:11" ht="19.5" customHeight="1">
      <c r="A9" s="386" t="s">
        <v>62</v>
      </c>
      <c r="B9" s="387" t="s">
        <v>9</v>
      </c>
      <c r="C9" s="386" t="s">
        <v>10</v>
      </c>
      <c r="D9" s="162" t="s">
        <v>11</v>
      </c>
      <c r="E9" s="162" t="s">
        <v>12</v>
      </c>
      <c r="F9" s="387" t="s">
        <v>154</v>
      </c>
      <c r="G9" s="387" t="s">
        <v>78</v>
      </c>
      <c r="H9" s="387" t="s">
        <v>155</v>
      </c>
      <c r="I9" s="163" t="s">
        <v>81</v>
      </c>
      <c r="J9" s="164" t="s">
        <v>156</v>
      </c>
    </row>
    <row r="10" spans="1:11" ht="19.5" customHeight="1">
      <c r="A10" s="386"/>
      <c r="B10" s="388"/>
      <c r="C10" s="386"/>
      <c r="D10" s="165" t="s">
        <v>18</v>
      </c>
      <c r="E10" s="165" t="s">
        <v>18</v>
      </c>
      <c r="F10" s="388"/>
      <c r="G10" s="388"/>
      <c r="H10" s="388"/>
      <c r="I10" s="166" t="s">
        <v>157</v>
      </c>
      <c r="J10" s="166" t="s">
        <v>158</v>
      </c>
    </row>
    <row r="11" spans="1:11" ht="36" customHeight="1">
      <c r="A11" s="167">
        <v>1</v>
      </c>
      <c r="B11" s="167"/>
      <c r="C11" s="168"/>
      <c r="D11" s="169" t="s">
        <v>21</v>
      </c>
      <c r="E11" s="169" t="s">
        <v>21</v>
      </c>
      <c r="F11" s="168"/>
      <c r="G11" s="168"/>
      <c r="H11" s="168"/>
      <c r="I11" s="168"/>
      <c r="J11" s="168"/>
    </row>
    <row r="12" spans="1:11" ht="36" customHeight="1">
      <c r="A12" s="167">
        <v>2</v>
      </c>
      <c r="B12" s="167"/>
      <c r="C12" s="168"/>
      <c r="D12" s="169" t="s">
        <v>21</v>
      </c>
      <c r="E12" s="169" t="s">
        <v>21</v>
      </c>
      <c r="F12" s="168"/>
      <c r="G12" s="168"/>
      <c r="H12" s="168"/>
      <c r="I12" s="168"/>
      <c r="J12" s="168"/>
    </row>
    <row r="13" spans="1:11" ht="36" customHeight="1">
      <c r="A13" s="167">
        <v>3</v>
      </c>
      <c r="B13" s="167"/>
      <c r="C13" s="168"/>
      <c r="D13" s="169" t="s">
        <v>21</v>
      </c>
      <c r="E13" s="169" t="s">
        <v>21</v>
      </c>
      <c r="F13" s="168"/>
      <c r="G13" s="168"/>
      <c r="H13" s="168"/>
      <c r="I13" s="168"/>
      <c r="J13" s="168"/>
    </row>
    <row r="14" spans="1:11" ht="36" customHeight="1">
      <c r="A14" s="167">
        <v>4</v>
      </c>
      <c r="B14" s="167"/>
      <c r="C14" s="168"/>
      <c r="D14" s="169" t="s">
        <v>21</v>
      </c>
      <c r="E14" s="169" t="s">
        <v>21</v>
      </c>
      <c r="F14" s="168"/>
      <c r="G14" s="168"/>
      <c r="H14" s="168"/>
      <c r="I14" s="168"/>
      <c r="J14" s="168"/>
    </row>
    <row r="15" spans="1:11" ht="36" customHeight="1">
      <c r="A15" s="167">
        <v>5</v>
      </c>
      <c r="B15" s="167"/>
      <c r="C15" s="168"/>
      <c r="D15" s="169" t="s">
        <v>21</v>
      </c>
      <c r="E15" s="169" t="s">
        <v>21</v>
      </c>
      <c r="F15" s="168"/>
      <c r="G15" s="168"/>
      <c r="H15" s="168"/>
      <c r="I15" s="168"/>
      <c r="J15" s="168"/>
    </row>
    <row r="16" spans="1:11" ht="36" customHeight="1">
      <c r="A16" s="167">
        <v>6</v>
      </c>
      <c r="B16" s="167"/>
      <c r="C16" s="168"/>
      <c r="D16" s="169" t="s">
        <v>21</v>
      </c>
      <c r="E16" s="169" t="s">
        <v>21</v>
      </c>
      <c r="F16" s="168"/>
      <c r="G16" s="168"/>
      <c r="H16" s="168"/>
      <c r="I16" s="168"/>
      <c r="J16" s="168"/>
    </row>
    <row r="17" spans="1:10" ht="36" customHeight="1">
      <c r="A17" s="167">
        <v>7</v>
      </c>
      <c r="B17" s="167"/>
      <c r="C17" s="168"/>
      <c r="D17" s="169" t="s">
        <v>21</v>
      </c>
      <c r="E17" s="169" t="s">
        <v>21</v>
      </c>
      <c r="F17" s="168"/>
      <c r="G17" s="168"/>
      <c r="H17" s="168"/>
      <c r="I17" s="168"/>
      <c r="J17" s="168"/>
    </row>
    <row r="18" spans="1:10" ht="36" customHeight="1">
      <c r="A18" s="167">
        <v>8</v>
      </c>
      <c r="B18" s="167"/>
      <c r="C18" s="168"/>
      <c r="D18" s="169" t="s">
        <v>21</v>
      </c>
      <c r="E18" s="169" t="s">
        <v>21</v>
      </c>
      <c r="F18" s="168"/>
      <c r="G18" s="168"/>
      <c r="H18" s="168"/>
      <c r="I18" s="168"/>
      <c r="J18" s="168"/>
    </row>
    <row r="19" spans="1:10" ht="36" customHeight="1">
      <c r="A19" s="167">
        <v>9</v>
      </c>
      <c r="B19" s="167"/>
      <c r="C19" s="168"/>
      <c r="D19" s="169" t="s">
        <v>21</v>
      </c>
      <c r="E19" s="169" t="s">
        <v>21</v>
      </c>
      <c r="F19" s="168"/>
      <c r="G19" s="168"/>
      <c r="H19" s="168"/>
      <c r="I19" s="168"/>
      <c r="J19" s="168"/>
    </row>
    <row r="20" spans="1:10" ht="36" customHeight="1">
      <c r="A20" s="167">
        <v>10</v>
      </c>
      <c r="B20" s="167"/>
      <c r="C20" s="168"/>
      <c r="D20" s="169" t="s">
        <v>21</v>
      </c>
      <c r="E20" s="169" t="s">
        <v>21</v>
      </c>
      <c r="F20" s="168"/>
      <c r="G20" s="168"/>
      <c r="H20" s="168"/>
      <c r="I20" s="168"/>
      <c r="J20" s="168"/>
    </row>
    <row r="21" spans="1:10" ht="33" customHeight="1">
      <c r="A21" s="386" t="s">
        <v>22</v>
      </c>
      <c r="B21" s="386"/>
      <c r="C21" s="386"/>
      <c r="D21" s="170"/>
      <c r="E21" s="170"/>
      <c r="F21" s="168"/>
      <c r="G21" s="168"/>
      <c r="H21" s="168"/>
      <c r="I21" s="168"/>
      <c r="J21" s="168"/>
    </row>
    <row r="22" spans="1:10" ht="24" customHeight="1">
      <c r="A22" s="171"/>
      <c r="B22" s="171"/>
      <c r="C22" s="159"/>
      <c r="D22" s="159"/>
      <c r="E22" s="159"/>
      <c r="F22" s="159"/>
      <c r="G22" s="171"/>
      <c r="H22" s="159"/>
      <c r="I22" s="172" t="s">
        <v>24</v>
      </c>
      <c r="J22" s="173"/>
    </row>
    <row r="23" spans="1:10" ht="24" customHeight="1">
      <c r="A23" s="159"/>
      <c r="B23" s="159"/>
      <c r="C23" s="159"/>
      <c r="D23" s="159"/>
      <c r="E23" s="159"/>
      <c r="F23" s="159"/>
      <c r="G23" s="174"/>
      <c r="H23" s="159"/>
      <c r="I23" s="172" t="s">
        <v>26</v>
      </c>
      <c r="J23" s="173"/>
    </row>
    <row r="24" spans="1:10" ht="5.25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0" ht="5.25" customHeight="1">
      <c r="A25" s="159"/>
      <c r="B25" s="159"/>
      <c r="C25" s="159"/>
      <c r="D25" s="159"/>
      <c r="E25" s="159"/>
      <c r="F25" s="159"/>
      <c r="G25" s="159"/>
      <c r="H25" s="159"/>
      <c r="I25" s="159"/>
      <c r="J25" s="159"/>
    </row>
    <row r="26" spans="1:10" ht="40.5" customHeight="1">
      <c r="A26" s="379"/>
      <c r="B26" s="379"/>
      <c r="C26" s="379"/>
      <c r="D26" s="379" t="s">
        <v>159</v>
      </c>
      <c r="E26" s="379"/>
      <c r="F26" s="172" t="s">
        <v>160</v>
      </c>
      <c r="G26" s="379" t="s">
        <v>161</v>
      </c>
      <c r="H26" s="379"/>
      <c r="I26" s="379" t="s">
        <v>81</v>
      </c>
      <c r="J26" s="379"/>
    </row>
    <row r="27" spans="1:10" ht="40.5" customHeight="1">
      <c r="A27" s="379" t="s">
        <v>162</v>
      </c>
      <c r="B27" s="379"/>
      <c r="C27" s="379"/>
      <c r="D27" s="379"/>
      <c r="E27" s="379"/>
      <c r="F27" s="173"/>
      <c r="G27" s="379"/>
      <c r="H27" s="379"/>
      <c r="I27" s="379"/>
      <c r="J27" s="379"/>
    </row>
    <row r="28" spans="1:10" ht="40.5" customHeight="1">
      <c r="A28" s="379" t="s">
        <v>163</v>
      </c>
      <c r="B28" s="379"/>
      <c r="C28" s="379"/>
      <c r="D28" s="379"/>
      <c r="E28" s="379"/>
      <c r="F28" s="173"/>
      <c r="G28" s="379"/>
      <c r="H28" s="379"/>
      <c r="I28" s="379"/>
      <c r="J28" s="379"/>
    </row>
    <row r="29" spans="1:10" ht="40.5" customHeight="1">
      <c r="A29" s="379" t="s">
        <v>164</v>
      </c>
      <c r="B29" s="379"/>
      <c r="C29" s="379"/>
      <c r="D29" s="379"/>
      <c r="E29" s="379"/>
      <c r="F29" s="173"/>
      <c r="G29" s="379"/>
      <c r="H29" s="379"/>
      <c r="I29" s="379"/>
      <c r="J29" s="379"/>
    </row>
    <row r="30" spans="1:10" ht="9" customHeight="1">
      <c r="A30" s="159"/>
      <c r="B30" s="159"/>
      <c r="C30" s="159"/>
      <c r="D30" s="159"/>
      <c r="E30" s="159"/>
      <c r="F30" s="159"/>
      <c r="G30" s="159"/>
      <c r="H30" s="159"/>
      <c r="I30" s="159"/>
      <c r="J30" s="159"/>
    </row>
    <row r="31" spans="1:10" ht="7.5" customHeight="1">
      <c r="A31" s="159"/>
      <c r="B31" s="159"/>
      <c r="C31" s="159"/>
      <c r="D31" s="159"/>
      <c r="E31" s="159"/>
      <c r="F31" s="159"/>
      <c r="G31" s="159"/>
      <c r="H31" s="159"/>
      <c r="I31" s="159"/>
      <c r="J31" s="159"/>
    </row>
    <row r="32" spans="1:10" ht="14.25">
      <c r="A32" s="159"/>
      <c r="B32" s="159"/>
      <c r="C32" s="175" t="s">
        <v>23</v>
      </c>
      <c r="D32" s="176"/>
      <c r="E32" s="176"/>
      <c r="F32" s="176"/>
      <c r="G32" s="176"/>
      <c r="H32" s="177"/>
      <c r="I32" s="177"/>
      <c r="J32" s="159"/>
    </row>
    <row r="33" spans="1:10" ht="5.25" customHeight="1">
      <c r="A33" s="159"/>
      <c r="B33" s="159"/>
      <c r="C33" s="177"/>
      <c r="D33" s="177"/>
      <c r="E33" s="177"/>
      <c r="F33" s="177"/>
      <c r="G33" s="178"/>
      <c r="H33" s="177"/>
      <c r="I33" s="177"/>
      <c r="J33" s="159"/>
    </row>
    <row r="34" spans="1:10" ht="14.25">
      <c r="A34" s="159"/>
      <c r="B34" s="159"/>
      <c r="C34" s="177"/>
      <c r="D34" s="177"/>
      <c r="E34" s="177"/>
      <c r="F34" s="177"/>
      <c r="G34" s="177"/>
      <c r="H34" s="177"/>
      <c r="I34" s="177"/>
      <c r="J34" s="159"/>
    </row>
    <row r="35" spans="1:10" ht="14.25">
      <c r="A35" s="159"/>
      <c r="B35" s="159"/>
      <c r="C35" s="177"/>
      <c r="D35" s="179" t="s">
        <v>165</v>
      </c>
      <c r="E35" s="180"/>
      <c r="F35" s="180"/>
      <c r="G35" s="151"/>
      <c r="H35" s="181"/>
      <c r="I35" s="151"/>
      <c r="J35" s="182"/>
    </row>
    <row r="37" spans="1:10" ht="9.75" customHeight="1"/>
  </sheetData>
  <mergeCells count="33">
    <mergeCell ref="A21:C21"/>
    <mergeCell ref="A26:C26"/>
    <mergeCell ref="D26:E26"/>
    <mergeCell ref="A4:J4"/>
    <mergeCell ref="A5:C5"/>
    <mergeCell ref="D5:E5"/>
    <mergeCell ref="G5:J5"/>
    <mergeCell ref="A6:C6"/>
    <mergeCell ref="D6:E6"/>
    <mergeCell ref="G6:J6"/>
    <mergeCell ref="A7:C7"/>
    <mergeCell ref="D7:E7"/>
    <mergeCell ref="G7:J7"/>
    <mergeCell ref="A9:A10"/>
    <mergeCell ref="B9:B10"/>
    <mergeCell ref="C9:C10"/>
    <mergeCell ref="F9:F10"/>
    <mergeCell ref="G9:G10"/>
    <mergeCell ref="H9:H10"/>
    <mergeCell ref="I29:J29"/>
    <mergeCell ref="G26:H26"/>
    <mergeCell ref="I26:J26"/>
    <mergeCell ref="A28:C28"/>
    <mergeCell ref="D28:E28"/>
    <mergeCell ref="G28:H28"/>
    <mergeCell ref="I28:J28"/>
    <mergeCell ref="A27:C27"/>
    <mergeCell ref="D27:E27"/>
    <mergeCell ref="G27:H27"/>
    <mergeCell ref="I27:J27"/>
    <mergeCell ref="A29:C29"/>
    <mergeCell ref="D29:E29"/>
    <mergeCell ref="G29:H29"/>
  </mergeCells>
  <phoneticPr fontId="4"/>
  <pageMargins left="0.78740157480314965" right="0.55118110236220474" top="0.43307086614173229" bottom="0.39370078740157483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showZeros="0" workbookViewId="0">
      <selection activeCell="E9" sqref="E9"/>
    </sheetView>
  </sheetViews>
  <sheetFormatPr defaultRowHeight="12"/>
  <cols>
    <col min="1" max="2" width="5.7109375" style="2" customWidth="1"/>
    <col min="3" max="4" width="11.7109375" style="2" customWidth="1"/>
    <col min="5" max="5" width="8.7109375" style="2" customWidth="1"/>
    <col min="6" max="6" width="12.7109375" style="2" customWidth="1"/>
    <col min="7" max="8" width="10.7109375" style="2" customWidth="1"/>
    <col min="9" max="9" width="13.7109375" style="2" customWidth="1"/>
    <col min="10" max="254" width="9.140625" style="2"/>
    <col min="255" max="256" width="5.7109375" style="2" customWidth="1"/>
    <col min="257" max="258" width="11.7109375" style="2" customWidth="1"/>
    <col min="259" max="259" width="8.7109375" style="2" customWidth="1"/>
    <col min="260" max="260" width="12.7109375" style="2" customWidth="1"/>
    <col min="261" max="262" width="10.7109375" style="2" customWidth="1"/>
    <col min="263" max="263" width="13.7109375" style="2" customWidth="1"/>
    <col min="264" max="510" width="9.140625" style="2"/>
    <col min="511" max="512" width="5.7109375" style="2" customWidth="1"/>
    <col min="513" max="514" width="11.7109375" style="2" customWidth="1"/>
    <col min="515" max="515" width="8.7109375" style="2" customWidth="1"/>
    <col min="516" max="516" width="12.7109375" style="2" customWidth="1"/>
    <col min="517" max="518" width="10.7109375" style="2" customWidth="1"/>
    <col min="519" max="519" width="13.7109375" style="2" customWidth="1"/>
    <col min="520" max="766" width="9.140625" style="2"/>
    <col min="767" max="768" width="5.7109375" style="2" customWidth="1"/>
    <col min="769" max="770" width="11.7109375" style="2" customWidth="1"/>
    <col min="771" max="771" width="8.7109375" style="2" customWidth="1"/>
    <col min="772" max="772" width="12.7109375" style="2" customWidth="1"/>
    <col min="773" max="774" width="10.7109375" style="2" customWidth="1"/>
    <col min="775" max="775" width="13.7109375" style="2" customWidth="1"/>
    <col min="776" max="1022" width="9.140625" style="2"/>
    <col min="1023" max="1024" width="5.7109375" style="2" customWidth="1"/>
    <col min="1025" max="1026" width="11.7109375" style="2" customWidth="1"/>
    <col min="1027" max="1027" width="8.7109375" style="2" customWidth="1"/>
    <col min="1028" max="1028" width="12.7109375" style="2" customWidth="1"/>
    <col min="1029" max="1030" width="10.7109375" style="2" customWidth="1"/>
    <col min="1031" max="1031" width="13.7109375" style="2" customWidth="1"/>
    <col min="1032" max="1278" width="9.140625" style="2"/>
    <col min="1279" max="1280" width="5.7109375" style="2" customWidth="1"/>
    <col min="1281" max="1282" width="11.7109375" style="2" customWidth="1"/>
    <col min="1283" max="1283" width="8.7109375" style="2" customWidth="1"/>
    <col min="1284" max="1284" width="12.7109375" style="2" customWidth="1"/>
    <col min="1285" max="1286" width="10.7109375" style="2" customWidth="1"/>
    <col min="1287" max="1287" width="13.7109375" style="2" customWidth="1"/>
    <col min="1288" max="1534" width="9.140625" style="2"/>
    <col min="1535" max="1536" width="5.7109375" style="2" customWidth="1"/>
    <col min="1537" max="1538" width="11.7109375" style="2" customWidth="1"/>
    <col min="1539" max="1539" width="8.7109375" style="2" customWidth="1"/>
    <col min="1540" max="1540" width="12.7109375" style="2" customWidth="1"/>
    <col min="1541" max="1542" width="10.7109375" style="2" customWidth="1"/>
    <col min="1543" max="1543" width="13.7109375" style="2" customWidth="1"/>
    <col min="1544" max="1790" width="9.140625" style="2"/>
    <col min="1791" max="1792" width="5.7109375" style="2" customWidth="1"/>
    <col min="1793" max="1794" width="11.7109375" style="2" customWidth="1"/>
    <col min="1795" max="1795" width="8.7109375" style="2" customWidth="1"/>
    <col min="1796" max="1796" width="12.7109375" style="2" customWidth="1"/>
    <col min="1797" max="1798" width="10.7109375" style="2" customWidth="1"/>
    <col min="1799" max="1799" width="13.7109375" style="2" customWidth="1"/>
    <col min="1800" max="2046" width="9.140625" style="2"/>
    <col min="2047" max="2048" width="5.7109375" style="2" customWidth="1"/>
    <col min="2049" max="2050" width="11.7109375" style="2" customWidth="1"/>
    <col min="2051" max="2051" width="8.7109375" style="2" customWidth="1"/>
    <col min="2052" max="2052" width="12.7109375" style="2" customWidth="1"/>
    <col min="2053" max="2054" width="10.7109375" style="2" customWidth="1"/>
    <col min="2055" max="2055" width="13.7109375" style="2" customWidth="1"/>
    <col min="2056" max="2302" width="9.140625" style="2"/>
    <col min="2303" max="2304" width="5.7109375" style="2" customWidth="1"/>
    <col min="2305" max="2306" width="11.7109375" style="2" customWidth="1"/>
    <col min="2307" max="2307" width="8.7109375" style="2" customWidth="1"/>
    <col min="2308" max="2308" width="12.7109375" style="2" customWidth="1"/>
    <col min="2309" max="2310" width="10.7109375" style="2" customWidth="1"/>
    <col min="2311" max="2311" width="13.7109375" style="2" customWidth="1"/>
    <col min="2312" max="2558" width="9.140625" style="2"/>
    <col min="2559" max="2560" width="5.7109375" style="2" customWidth="1"/>
    <col min="2561" max="2562" width="11.7109375" style="2" customWidth="1"/>
    <col min="2563" max="2563" width="8.7109375" style="2" customWidth="1"/>
    <col min="2564" max="2564" width="12.7109375" style="2" customWidth="1"/>
    <col min="2565" max="2566" width="10.7109375" style="2" customWidth="1"/>
    <col min="2567" max="2567" width="13.7109375" style="2" customWidth="1"/>
    <col min="2568" max="2814" width="9.140625" style="2"/>
    <col min="2815" max="2816" width="5.7109375" style="2" customWidth="1"/>
    <col min="2817" max="2818" width="11.7109375" style="2" customWidth="1"/>
    <col min="2819" max="2819" width="8.7109375" style="2" customWidth="1"/>
    <col min="2820" max="2820" width="12.7109375" style="2" customWidth="1"/>
    <col min="2821" max="2822" width="10.7109375" style="2" customWidth="1"/>
    <col min="2823" max="2823" width="13.7109375" style="2" customWidth="1"/>
    <col min="2824" max="3070" width="9.140625" style="2"/>
    <col min="3071" max="3072" width="5.7109375" style="2" customWidth="1"/>
    <col min="3073" max="3074" width="11.7109375" style="2" customWidth="1"/>
    <col min="3075" max="3075" width="8.7109375" style="2" customWidth="1"/>
    <col min="3076" max="3076" width="12.7109375" style="2" customWidth="1"/>
    <col min="3077" max="3078" width="10.7109375" style="2" customWidth="1"/>
    <col min="3079" max="3079" width="13.7109375" style="2" customWidth="1"/>
    <col min="3080" max="3326" width="9.140625" style="2"/>
    <col min="3327" max="3328" width="5.7109375" style="2" customWidth="1"/>
    <col min="3329" max="3330" width="11.7109375" style="2" customWidth="1"/>
    <col min="3331" max="3331" width="8.7109375" style="2" customWidth="1"/>
    <col min="3332" max="3332" width="12.7109375" style="2" customWidth="1"/>
    <col min="3333" max="3334" width="10.7109375" style="2" customWidth="1"/>
    <col min="3335" max="3335" width="13.7109375" style="2" customWidth="1"/>
    <col min="3336" max="3582" width="9.140625" style="2"/>
    <col min="3583" max="3584" width="5.7109375" style="2" customWidth="1"/>
    <col min="3585" max="3586" width="11.7109375" style="2" customWidth="1"/>
    <col min="3587" max="3587" width="8.7109375" style="2" customWidth="1"/>
    <col min="3588" max="3588" width="12.7109375" style="2" customWidth="1"/>
    <col min="3589" max="3590" width="10.7109375" style="2" customWidth="1"/>
    <col min="3591" max="3591" width="13.7109375" style="2" customWidth="1"/>
    <col min="3592" max="3838" width="9.140625" style="2"/>
    <col min="3839" max="3840" width="5.7109375" style="2" customWidth="1"/>
    <col min="3841" max="3842" width="11.7109375" style="2" customWidth="1"/>
    <col min="3843" max="3843" width="8.7109375" style="2" customWidth="1"/>
    <col min="3844" max="3844" width="12.7109375" style="2" customWidth="1"/>
    <col min="3845" max="3846" width="10.7109375" style="2" customWidth="1"/>
    <col min="3847" max="3847" width="13.7109375" style="2" customWidth="1"/>
    <col min="3848" max="4094" width="9.140625" style="2"/>
    <col min="4095" max="4096" width="5.7109375" style="2" customWidth="1"/>
    <col min="4097" max="4098" width="11.7109375" style="2" customWidth="1"/>
    <col min="4099" max="4099" width="8.7109375" style="2" customWidth="1"/>
    <col min="4100" max="4100" width="12.7109375" style="2" customWidth="1"/>
    <col min="4101" max="4102" width="10.7109375" style="2" customWidth="1"/>
    <col min="4103" max="4103" width="13.7109375" style="2" customWidth="1"/>
    <col min="4104" max="4350" width="9.140625" style="2"/>
    <col min="4351" max="4352" width="5.7109375" style="2" customWidth="1"/>
    <col min="4353" max="4354" width="11.7109375" style="2" customWidth="1"/>
    <col min="4355" max="4355" width="8.7109375" style="2" customWidth="1"/>
    <col min="4356" max="4356" width="12.7109375" style="2" customWidth="1"/>
    <col min="4357" max="4358" width="10.7109375" style="2" customWidth="1"/>
    <col min="4359" max="4359" width="13.7109375" style="2" customWidth="1"/>
    <col min="4360" max="4606" width="9.140625" style="2"/>
    <col min="4607" max="4608" width="5.7109375" style="2" customWidth="1"/>
    <col min="4609" max="4610" width="11.7109375" style="2" customWidth="1"/>
    <col min="4611" max="4611" width="8.7109375" style="2" customWidth="1"/>
    <col min="4612" max="4612" width="12.7109375" style="2" customWidth="1"/>
    <col min="4613" max="4614" width="10.7109375" style="2" customWidth="1"/>
    <col min="4615" max="4615" width="13.7109375" style="2" customWidth="1"/>
    <col min="4616" max="4862" width="9.140625" style="2"/>
    <col min="4863" max="4864" width="5.7109375" style="2" customWidth="1"/>
    <col min="4865" max="4866" width="11.7109375" style="2" customWidth="1"/>
    <col min="4867" max="4867" width="8.7109375" style="2" customWidth="1"/>
    <col min="4868" max="4868" width="12.7109375" style="2" customWidth="1"/>
    <col min="4869" max="4870" width="10.7109375" style="2" customWidth="1"/>
    <col min="4871" max="4871" width="13.7109375" style="2" customWidth="1"/>
    <col min="4872" max="5118" width="9.140625" style="2"/>
    <col min="5119" max="5120" width="5.7109375" style="2" customWidth="1"/>
    <col min="5121" max="5122" width="11.7109375" style="2" customWidth="1"/>
    <col min="5123" max="5123" width="8.7109375" style="2" customWidth="1"/>
    <col min="5124" max="5124" width="12.7109375" style="2" customWidth="1"/>
    <col min="5125" max="5126" width="10.7109375" style="2" customWidth="1"/>
    <col min="5127" max="5127" width="13.7109375" style="2" customWidth="1"/>
    <col min="5128" max="5374" width="9.140625" style="2"/>
    <col min="5375" max="5376" width="5.7109375" style="2" customWidth="1"/>
    <col min="5377" max="5378" width="11.7109375" style="2" customWidth="1"/>
    <col min="5379" max="5379" width="8.7109375" style="2" customWidth="1"/>
    <col min="5380" max="5380" width="12.7109375" style="2" customWidth="1"/>
    <col min="5381" max="5382" width="10.7109375" style="2" customWidth="1"/>
    <col min="5383" max="5383" width="13.7109375" style="2" customWidth="1"/>
    <col min="5384" max="5630" width="9.140625" style="2"/>
    <col min="5631" max="5632" width="5.7109375" style="2" customWidth="1"/>
    <col min="5633" max="5634" width="11.7109375" style="2" customWidth="1"/>
    <col min="5635" max="5635" width="8.7109375" style="2" customWidth="1"/>
    <col min="5636" max="5636" width="12.7109375" style="2" customWidth="1"/>
    <col min="5637" max="5638" width="10.7109375" style="2" customWidth="1"/>
    <col min="5639" max="5639" width="13.7109375" style="2" customWidth="1"/>
    <col min="5640" max="5886" width="9.140625" style="2"/>
    <col min="5887" max="5888" width="5.7109375" style="2" customWidth="1"/>
    <col min="5889" max="5890" width="11.7109375" style="2" customWidth="1"/>
    <col min="5891" max="5891" width="8.7109375" style="2" customWidth="1"/>
    <col min="5892" max="5892" width="12.7109375" style="2" customWidth="1"/>
    <col min="5893" max="5894" width="10.7109375" style="2" customWidth="1"/>
    <col min="5895" max="5895" width="13.7109375" style="2" customWidth="1"/>
    <col min="5896" max="6142" width="9.140625" style="2"/>
    <col min="6143" max="6144" width="5.7109375" style="2" customWidth="1"/>
    <col min="6145" max="6146" width="11.7109375" style="2" customWidth="1"/>
    <col min="6147" max="6147" width="8.7109375" style="2" customWidth="1"/>
    <col min="6148" max="6148" width="12.7109375" style="2" customWidth="1"/>
    <col min="6149" max="6150" width="10.7109375" style="2" customWidth="1"/>
    <col min="6151" max="6151" width="13.7109375" style="2" customWidth="1"/>
    <col min="6152" max="6398" width="9.140625" style="2"/>
    <col min="6399" max="6400" width="5.7109375" style="2" customWidth="1"/>
    <col min="6401" max="6402" width="11.7109375" style="2" customWidth="1"/>
    <col min="6403" max="6403" width="8.7109375" style="2" customWidth="1"/>
    <col min="6404" max="6404" width="12.7109375" style="2" customWidth="1"/>
    <col min="6405" max="6406" width="10.7109375" style="2" customWidth="1"/>
    <col min="6407" max="6407" width="13.7109375" style="2" customWidth="1"/>
    <col min="6408" max="6654" width="9.140625" style="2"/>
    <col min="6655" max="6656" width="5.7109375" style="2" customWidth="1"/>
    <col min="6657" max="6658" width="11.7109375" style="2" customWidth="1"/>
    <col min="6659" max="6659" width="8.7109375" style="2" customWidth="1"/>
    <col min="6660" max="6660" width="12.7109375" style="2" customWidth="1"/>
    <col min="6661" max="6662" width="10.7109375" style="2" customWidth="1"/>
    <col min="6663" max="6663" width="13.7109375" style="2" customWidth="1"/>
    <col min="6664" max="6910" width="9.140625" style="2"/>
    <col min="6911" max="6912" width="5.7109375" style="2" customWidth="1"/>
    <col min="6913" max="6914" width="11.7109375" style="2" customWidth="1"/>
    <col min="6915" max="6915" width="8.7109375" style="2" customWidth="1"/>
    <col min="6916" max="6916" width="12.7109375" style="2" customWidth="1"/>
    <col min="6917" max="6918" width="10.7109375" style="2" customWidth="1"/>
    <col min="6919" max="6919" width="13.7109375" style="2" customWidth="1"/>
    <col min="6920" max="7166" width="9.140625" style="2"/>
    <col min="7167" max="7168" width="5.7109375" style="2" customWidth="1"/>
    <col min="7169" max="7170" width="11.7109375" style="2" customWidth="1"/>
    <col min="7171" max="7171" width="8.7109375" style="2" customWidth="1"/>
    <col min="7172" max="7172" width="12.7109375" style="2" customWidth="1"/>
    <col min="7173" max="7174" width="10.7109375" style="2" customWidth="1"/>
    <col min="7175" max="7175" width="13.7109375" style="2" customWidth="1"/>
    <col min="7176" max="7422" width="9.140625" style="2"/>
    <col min="7423" max="7424" width="5.7109375" style="2" customWidth="1"/>
    <col min="7425" max="7426" width="11.7109375" style="2" customWidth="1"/>
    <col min="7427" max="7427" width="8.7109375" style="2" customWidth="1"/>
    <col min="7428" max="7428" width="12.7109375" style="2" customWidth="1"/>
    <col min="7429" max="7430" width="10.7109375" style="2" customWidth="1"/>
    <col min="7431" max="7431" width="13.7109375" style="2" customWidth="1"/>
    <col min="7432" max="7678" width="9.140625" style="2"/>
    <col min="7679" max="7680" width="5.7109375" style="2" customWidth="1"/>
    <col min="7681" max="7682" width="11.7109375" style="2" customWidth="1"/>
    <col min="7683" max="7683" width="8.7109375" style="2" customWidth="1"/>
    <col min="7684" max="7684" width="12.7109375" style="2" customWidth="1"/>
    <col min="7685" max="7686" width="10.7109375" style="2" customWidth="1"/>
    <col min="7687" max="7687" width="13.7109375" style="2" customWidth="1"/>
    <col min="7688" max="7934" width="9.140625" style="2"/>
    <col min="7935" max="7936" width="5.7109375" style="2" customWidth="1"/>
    <col min="7937" max="7938" width="11.7109375" style="2" customWidth="1"/>
    <col min="7939" max="7939" width="8.7109375" style="2" customWidth="1"/>
    <col min="7940" max="7940" width="12.7109375" style="2" customWidth="1"/>
    <col min="7941" max="7942" width="10.7109375" style="2" customWidth="1"/>
    <col min="7943" max="7943" width="13.7109375" style="2" customWidth="1"/>
    <col min="7944" max="8190" width="9.140625" style="2"/>
    <col min="8191" max="8192" width="5.7109375" style="2" customWidth="1"/>
    <col min="8193" max="8194" width="11.7109375" style="2" customWidth="1"/>
    <col min="8195" max="8195" width="8.7109375" style="2" customWidth="1"/>
    <col min="8196" max="8196" width="12.7109375" style="2" customWidth="1"/>
    <col min="8197" max="8198" width="10.7109375" style="2" customWidth="1"/>
    <col min="8199" max="8199" width="13.7109375" style="2" customWidth="1"/>
    <col min="8200" max="8446" width="9.140625" style="2"/>
    <col min="8447" max="8448" width="5.7109375" style="2" customWidth="1"/>
    <col min="8449" max="8450" width="11.7109375" style="2" customWidth="1"/>
    <col min="8451" max="8451" width="8.7109375" style="2" customWidth="1"/>
    <col min="8452" max="8452" width="12.7109375" style="2" customWidth="1"/>
    <col min="8453" max="8454" width="10.7109375" style="2" customWidth="1"/>
    <col min="8455" max="8455" width="13.7109375" style="2" customWidth="1"/>
    <col min="8456" max="8702" width="9.140625" style="2"/>
    <col min="8703" max="8704" width="5.7109375" style="2" customWidth="1"/>
    <col min="8705" max="8706" width="11.7109375" style="2" customWidth="1"/>
    <col min="8707" max="8707" width="8.7109375" style="2" customWidth="1"/>
    <col min="8708" max="8708" width="12.7109375" style="2" customWidth="1"/>
    <col min="8709" max="8710" width="10.7109375" style="2" customWidth="1"/>
    <col min="8711" max="8711" width="13.7109375" style="2" customWidth="1"/>
    <col min="8712" max="8958" width="9.140625" style="2"/>
    <col min="8959" max="8960" width="5.7109375" style="2" customWidth="1"/>
    <col min="8961" max="8962" width="11.7109375" style="2" customWidth="1"/>
    <col min="8963" max="8963" width="8.7109375" style="2" customWidth="1"/>
    <col min="8964" max="8964" width="12.7109375" style="2" customWidth="1"/>
    <col min="8965" max="8966" width="10.7109375" style="2" customWidth="1"/>
    <col min="8967" max="8967" width="13.7109375" style="2" customWidth="1"/>
    <col min="8968" max="9214" width="9.140625" style="2"/>
    <col min="9215" max="9216" width="5.7109375" style="2" customWidth="1"/>
    <col min="9217" max="9218" width="11.7109375" style="2" customWidth="1"/>
    <col min="9219" max="9219" width="8.7109375" style="2" customWidth="1"/>
    <col min="9220" max="9220" width="12.7109375" style="2" customWidth="1"/>
    <col min="9221" max="9222" width="10.7109375" style="2" customWidth="1"/>
    <col min="9223" max="9223" width="13.7109375" style="2" customWidth="1"/>
    <col min="9224" max="9470" width="9.140625" style="2"/>
    <col min="9471" max="9472" width="5.7109375" style="2" customWidth="1"/>
    <col min="9473" max="9474" width="11.7109375" style="2" customWidth="1"/>
    <col min="9475" max="9475" width="8.7109375" style="2" customWidth="1"/>
    <col min="9476" max="9476" width="12.7109375" style="2" customWidth="1"/>
    <col min="9477" max="9478" width="10.7109375" style="2" customWidth="1"/>
    <col min="9479" max="9479" width="13.7109375" style="2" customWidth="1"/>
    <col min="9480" max="9726" width="9.140625" style="2"/>
    <col min="9727" max="9728" width="5.7109375" style="2" customWidth="1"/>
    <col min="9729" max="9730" width="11.7109375" style="2" customWidth="1"/>
    <col min="9731" max="9731" width="8.7109375" style="2" customWidth="1"/>
    <col min="9732" max="9732" width="12.7109375" style="2" customWidth="1"/>
    <col min="9733" max="9734" width="10.7109375" style="2" customWidth="1"/>
    <col min="9735" max="9735" width="13.7109375" style="2" customWidth="1"/>
    <col min="9736" max="9982" width="9.140625" style="2"/>
    <col min="9983" max="9984" width="5.7109375" style="2" customWidth="1"/>
    <col min="9985" max="9986" width="11.7109375" style="2" customWidth="1"/>
    <col min="9987" max="9987" width="8.7109375" style="2" customWidth="1"/>
    <col min="9988" max="9988" width="12.7109375" style="2" customWidth="1"/>
    <col min="9989" max="9990" width="10.7109375" style="2" customWidth="1"/>
    <col min="9991" max="9991" width="13.7109375" style="2" customWidth="1"/>
    <col min="9992" max="10238" width="9.140625" style="2"/>
    <col min="10239" max="10240" width="5.7109375" style="2" customWidth="1"/>
    <col min="10241" max="10242" width="11.7109375" style="2" customWidth="1"/>
    <col min="10243" max="10243" width="8.7109375" style="2" customWidth="1"/>
    <col min="10244" max="10244" width="12.7109375" style="2" customWidth="1"/>
    <col min="10245" max="10246" width="10.7109375" style="2" customWidth="1"/>
    <col min="10247" max="10247" width="13.7109375" style="2" customWidth="1"/>
    <col min="10248" max="10494" width="9.140625" style="2"/>
    <col min="10495" max="10496" width="5.7109375" style="2" customWidth="1"/>
    <col min="10497" max="10498" width="11.7109375" style="2" customWidth="1"/>
    <col min="10499" max="10499" width="8.7109375" style="2" customWidth="1"/>
    <col min="10500" max="10500" width="12.7109375" style="2" customWidth="1"/>
    <col min="10501" max="10502" width="10.7109375" style="2" customWidth="1"/>
    <col min="10503" max="10503" width="13.7109375" style="2" customWidth="1"/>
    <col min="10504" max="10750" width="9.140625" style="2"/>
    <col min="10751" max="10752" width="5.7109375" style="2" customWidth="1"/>
    <col min="10753" max="10754" width="11.7109375" style="2" customWidth="1"/>
    <col min="10755" max="10755" width="8.7109375" style="2" customWidth="1"/>
    <col min="10756" max="10756" width="12.7109375" style="2" customWidth="1"/>
    <col min="10757" max="10758" width="10.7109375" style="2" customWidth="1"/>
    <col min="10759" max="10759" width="13.7109375" style="2" customWidth="1"/>
    <col min="10760" max="11006" width="9.140625" style="2"/>
    <col min="11007" max="11008" width="5.7109375" style="2" customWidth="1"/>
    <col min="11009" max="11010" width="11.7109375" style="2" customWidth="1"/>
    <col min="11011" max="11011" width="8.7109375" style="2" customWidth="1"/>
    <col min="11012" max="11012" width="12.7109375" style="2" customWidth="1"/>
    <col min="11013" max="11014" width="10.7109375" style="2" customWidth="1"/>
    <col min="11015" max="11015" width="13.7109375" style="2" customWidth="1"/>
    <col min="11016" max="11262" width="9.140625" style="2"/>
    <col min="11263" max="11264" width="5.7109375" style="2" customWidth="1"/>
    <col min="11265" max="11266" width="11.7109375" style="2" customWidth="1"/>
    <col min="11267" max="11267" width="8.7109375" style="2" customWidth="1"/>
    <col min="11268" max="11268" width="12.7109375" style="2" customWidth="1"/>
    <col min="11269" max="11270" width="10.7109375" style="2" customWidth="1"/>
    <col min="11271" max="11271" width="13.7109375" style="2" customWidth="1"/>
    <col min="11272" max="11518" width="9.140625" style="2"/>
    <col min="11519" max="11520" width="5.7109375" style="2" customWidth="1"/>
    <col min="11521" max="11522" width="11.7109375" style="2" customWidth="1"/>
    <col min="11523" max="11523" width="8.7109375" style="2" customWidth="1"/>
    <col min="11524" max="11524" width="12.7109375" style="2" customWidth="1"/>
    <col min="11525" max="11526" width="10.7109375" style="2" customWidth="1"/>
    <col min="11527" max="11527" width="13.7109375" style="2" customWidth="1"/>
    <col min="11528" max="11774" width="9.140625" style="2"/>
    <col min="11775" max="11776" width="5.7109375" style="2" customWidth="1"/>
    <col min="11777" max="11778" width="11.7109375" style="2" customWidth="1"/>
    <col min="11779" max="11779" width="8.7109375" style="2" customWidth="1"/>
    <col min="11780" max="11780" width="12.7109375" style="2" customWidth="1"/>
    <col min="11781" max="11782" width="10.7109375" style="2" customWidth="1"/>
    <col min="11783" max="11783" width="13.7109375" style="2" customWidth="1"/>
    <col min="11784" max="12030" width="9.140625" style="2"/>
    <col min="12031" max="12032" width="5.7109375" style="2" customWidth="1"/>
    <col min="12033" max="12034" width="11.7109375" style="2" customWidth="1"/>
    <col min="12035" max="12035" width="8.7109375" style="2" customWidth="1"/>
    <col min="12036" max="12036" width="12.7109375" style="2" customWidth="1"/>
    <col min="12037" max="12038" width="10.7109375" style="2" customWidth="1"/>
    <col min="12039" max="12039" width="13.7109375" style="2" customWidth="1"/>
    <col min="12040" max="12286" width="9.140625" style="2"/>
    <col min="12287" max="12288" width="5.7109375" style="2" customWidth="1"/>
    <col min="12289" max="12290" width="11.7109375" style="2" customWidth="1"/>
    <col min="12291" max="12291" width="8.7109375" style="2" customWidth="1"/>
    <col min="12292" max="12292" width="12.7109375" style="2" customWidth="1"/>
    <col min="12293" max="12294" width="10.7109375" style="2" customWidth="1"/>
    <col min="12295" max="12295" width="13.7109375" style="2" customWidth="1"/>
    <col min="12296" max="12542" width="9.140625" style="2"/>
    <col min="12543" max="12544" width="5.7109375" style="2" customWidth="1"/>
    <col min="12545" max="12546" width="11.7109375" style="2" customWidth="1"/>
    <col min="12547" max="12547" width="8.7109375" style="2" customWidth="1"/>
    <col min="12548" max="12548" width="12.7109375" style="2" customWidth="1"/>
    <col min="12549" max="12550" width="10.7109375" style="2" customWidth="1"/>
    <col min="12551" max="12551" width="13.7109375" style="2" customWidth="1"/>
    <col min="12552" max="12798" width="9.140625" style="2"/>
    <col min="12799" max="12800" width="5.7109375" style="2" customWidth="1"/>
    <col min="12801" max="12802" width="11.7109375" style="2" customWidth="1"/>
    <col min="12803" max="12803" width="8.7109375" style="2" customWidth="1"/>
    <col min="12804" max="12804" width="12.7109375" style="2" customWidth="1"/>
    <col min="12805" max="12806" width="10.7109375" style="2" customWidth="1"/>
    <col min="12807" max="12807" width="13.7109375" style="2" customWidth="1"/>
    <col min="12808" max="13054" width="9.140625" style="2"/>
    <col min="13055" max="13056" width="5.7109375" style="2" customWidth="1"/>
    <col min="13057" max="13058" width="11.7109375" style="2" customWidth="1"/>
    <col min="13059" max="13059" width="8.7109375" style="2" customWidth="1"/>
    <col min="13060" max="13060" width="12.7109375" style="2" customWidth="1"/>
    <col min="13061" max="13062" width="10.7109375" style="2" customWidth="1"/>
    <col min="13063" max="13063" width="13.7109375" style="2" customWidth="1"/>
    <col min="13064" max="13310" width="9.140625" style="2"/>
    <col min="13311" max="13312" width="5.7109375" style="2" customWidth="1"/>
    <col min="13313" max="13314" width="11.7109375" style="2" customWidth="1"/>
    <col min="13315" max="13315" width="8.7109375" style="2" customWidth="1"/>
    <col min="13316" max="13316" width="12.7109375" style="2" customWidth="1"/>
    <col min="13317" max="13318" width="10.7109375" style="2" customWidth="1"/>
    <col min="13319" max="13319" width="13.7109375" style="2" customWidth="1"/>
    <col min="13320" max="13566" width="9.140625" style="2"/>
    <col min="13567" max="13568" width="5.7109375" style="2" customWidth="1"/>
    <col min="13569" max="13570" width="11.7109375" style="2" customWidth="1"/>
    <col min="13571" max="13571" width="8.7109375" style="2" customWidth="1"/>
    <col min="13572" max="13572" width="12.7109375" style="2" customWidth="1"/>
    <col min="13573" max="13574" width="10.7109375" style="2" customWidth="1"/>
    <col min="13575" max="13575" width="13.7109375" style="2" customWidth="1"/>
    <col min="13576" max="13822" width="9.140625" style="2"/>
    <col min="13823" max="13824" width="5.7109375" style="2" customWidth="1"/>
    <col min="13825" max="13826" width="11.7109375" style="2" customWidth="1"/>
    <col min="13827" max="13827" width="8.7109375" style="2" customWidth="1"/>
    <col min="13828" max="13828" width="12.7109375" style="2" customWidth="1"/>
    <col min="13829" max="13830" width="10.7109375" style="2" customWidth="1"/>
    <col min="13831" max="13831" width="13.7109375" style="2" customWidth="1"/>
    <col min="13832" max="14078" width="9.140625" style="2"/>
    <col min="14079" max="14080" width="5.7109375" style="2" customWidth="1"/>
    <col min="14081" max="14082" width="11.7109375" style="2" customWidth="1"/>
    <col min="14083" max="14083" width="8.7109375" style="2" customWidth="1"/>
    <col min="14084" max="14084" width="12.7109375" style="2" customWidth="1"/>
    <col min="14085" max="14086" width="10.7109375" style="2" customWidth="1"/>
    <col min="14087" max="14087" width="13.7109375" style="2" customWidth="1"/>
    <col min="14088" max="14334" width="9.140625" style="2"/>
    <col min="14335" max="14336" width="5.7109375" style="2" customWidth="1"/>
    <col min="14337" max="14338" width="11.7109375" style="2" customWidth="1"/>
    <col min="14339" max="14339" width="8.7109375" style="2" customWidth="1"/>
    <col min="14340" max="14340" width="12.7109375" style="2" customWidth="1"/>
    <col min="14341" max="14342" width="10.7109375" style="2" customWidth="1"/>
    <col min="14343" max="14343" width="13.7109375" style="2" customWidth="1"/>
    <col min="14344" max="14590" width="9.140625" style="2"/>
    <col min="14591" max="14592" width="5.7109375" style="2" customWidth="1"/>
    <col min="14593" max="14594" width="11.7109375" style="2" customWidth="1"/>
    <col min="14595" max="14595" width="8.7109375" style="2" customWidth="1"/>
    <col min="14596" max="14596" width="12.7109375" style="2" customWidth="1"/>
    <col min="14597" max="14598" width="10.7109375" style="2" customWidth="1"/>
    <col min="14599" max="14599" width="13.7109375" style="2" customWidth="1"/>
    <col min="14600" max="14846" width="9.140625" style="2"/>
    <col min="14847" max="14848" width="5.7109375" style="2" customWidth="1"/>
    <col min="14849" max="14850" width="11.7109375" style="2" customWidth="1"/>
    <col min="14851" max="14851" width="8.7109375" style="2" customWidth="1"/>
    <col min="14852" max="14852" width="12.7109375" style="2" customWidth="1"/>
    <col min="14853" max="14854" width="10.7109375" style="2" customWidth="1"/>
    <col min="14855" max="14855" width="13.7109375" style="2" customWidth="1"/>
    <col min="14856" max="15102" width="9.140625" style="2"/>
    <col min="15103" max="15104" width="5.7109375" style="2" customWidth="1"/>
    <col min="15105" max="15106" width="11.7109375" style="2" customWidth="1"/>
    <col min="15107" max="15107" width="8.7109375" style="2" customWidth="1"/>
    <col min="15108" max="15108" width="12.7109375" style="2" customWidth="1"/>
    <col min="15109" max="15110" width="10.7109375" style="2" customWidth="1"/>
    <col min="15111" max="15111" width="13.7109375" style="2" customWidth="1"/>
    <col min="15112" max="15358" width="9.140625" style="2"/>
    <col min="15359" max="15360" width="5.7109375" style="2" customWidth="1"/>
    <col min="15361" max="15362" width="11.7109375" style="2" customWidth="1"/>
    <col min="15363" max="15363" width="8.7109375" style="2" customWidth="1"/>
    <col min="15364" max="15364" width="12.7109375" style="2" customWidth="1"/>
    <col min="15365" max="15366" width="10.7109375" style="2" customWidth="1"/>
    <col min="15367" max="15367" width="13.7109375" style="2" customWidth="1"/>
    <col min="15368" max="15614" width="9.140625" style="2"/>
    <col min="15615" max="15616" width="5.7109375" style="2" customWidth="1"/>
    <col min="15617" max="15618" width="11.7109375" style="2" customWidth="1"/>
    <col min="15619" max="15619" width="8.7109375" style="2" customWidth="1"/>
    <col min="15620" max="15620" width="12.7109375" style="2" customWidth="1"/>
    <col min="15621" max="15622" width="10.7109375" style="2" customWidth="1"/>
    <col min="15623" max="15623" width="13.7109375" style="2" customWidth="1"/>
    <col min="15624" max="15870" width="9.140625" style="2"/>
    <col min="15871" max="15872" width="5.7109375" style="2" customWidth="1"/>
    <col min="15873" max="15874" width="11.7109375" style="2" customWidth="1"/>
    <col min="15875" max="15875" width="8.7109375" style="2" customWidth="1"/>
    <col min="15876" max="15876" width="12.7109375" style="2" customWidth="1"/>
    <col min="15877" max="15878" width="10.7109375" style="2" customWidth="1"/>
    <col min="15879" max="15879" width="13.7109375" style="2" customWidth="1"/>
    <col min="15880" max="16126" width="9.140625" style="2"/>
    <col min="16127" max="16128" width="5.7109375" style="2" customWidth="1"/>
    <col min="16129" max="16130" width="11.7109375" style="2" customWidth="1"/>
    <col min="16131" max="16131" width="8.7109375" style="2" customWidth="1"/>
    <col min="16132" max="16132" width="12.7109375" style="2" customWidth="1"/>
    <col min="16133" max="16134" width="10.7109375" style="2" customWidth="1"/>
    <col min="16135" max="16135" width="13.7109375" style="2" customWidth="1"/>
    <col min="16136" max="16384" width="9.140625" style="2"/>
  </cols>
  <sheetData>
    <row r="1" spans="1:9" ht="18" customHeight="1">
      <c r="A1" s="1" t="s">
        <v>28</v>
      </c>
    </row>
    <row r="2" spans="1:9" ht="22.5" customHeight="1">
      <c r="A2" s="1" t="s">
        <v>29</v>
      </c>
    </row>
    <row r="3" spans="1:9" ht="21" customHeight="1">
      <c r="C3" s="233" t="s">
        <v>30</v>
      </c>
      <c r="D3" s="234"/>
      <c r="E3" s="234"/>
      <c r="F3" s="235"/>
      <c r="G3" s="235"/>
      <c r="H3" s="235"/>
    </row>
    <row r="4" spans="1:9" s="3" customFormat="1" ht="20.100000000000001" customHeight="1">
      <c r="A4" s="236" t="s">
        <v>3</v>
      </c>
      <c r="B4" s="237"/>
      <c r="C4" s="238"/>
      <c r="D4" s="239"/>
      <c r="E4" s="240" t="s">
        <v>4</v>
      </c>
      <c r="F4" s="237"/>
      <c r="G4" s="242"/>
      <c r="H4" s="242"/>
      <c r="I4" s="243"/>
    </row>
    <row r="5" spans="1:9" s="3" customFormat="1" ht="20.100000000000001" customHeight="1">
      <c r="A5" s="226" t="s">
        <v>5</v>
      </c>
      <c r="B5" s="227"/>
      <c r="C5" s="228"/>
      <c r="D5" s="229"/>
      <c r="E5" s="226" t="s">
        <v>6</v>
      </c>
      <c r="F5" s="227"/>
      <c r="G5" s="24"/>
      <c r="H5" s="24"/>
      <c r="I5" s="25"/>
    </row>
    <row r="6" spans="1:9" s="3" customFormat="1" ht="20.100000000000001" customHeight="1">
      <c r="A6" s="221" t="s">
        <v>7</v>
      </c>
      <c r="B6" s="221"/>
      <c r="C6" s="222"/>
      <c r="D6" s="223"/>
      <c r="E6" s="222" t="s">
        <v>8</v>
      </c>
      <c r="F6" s="223"/>
      <c r="G6" s="26"/>
      <c r="H6" s="26"/>
      <c r="I6" s="27"/>
    </row>
    <row r="7" spans="1:9" s="3" customFormat="1"/>
    <row r="8" spans="1:9" s="3" customFormat="1" ht="12" customHeight="1">
      <c r="A8" s="225" t="s">
        <v>9</v>
      </c>
      <c r="B8" s="225" t="s">
        <v>10</v>
      </c>
      <c r="C8" s="4" t="s">
        <v>11</v>
      </c>
      <c r="D8" s="4" t="s">
        <v>12</v>
      </c>
      <c r="E8" s="4" t="s">
        <v>13</v>
      </c>
      <c r="F8" s="225" t="s">
        <v>14</v>
      </c>
      <c r="G8" s="225" t="s">
        <v>15</v>
      </c>
      <c r="H8" s="225" t="s">
        <v>16</v>
      </c>
      <c r="I8" s="5" t="s">
        <v>17</v>
      </c>
    </row>
    <row r="9" spans="1:9" s="3" customFormat="1">
      <c r="A9" s="225"/>
      <c r="B9" s="225"/>
      <c r="C9" s="6" t="s">
        <v>18</v>
      </c>
      <c r="D9" s="6" t="s">
        <v>18</v>
      </c>
      <c r="E9" s="6" t="s">
        <v>19</v>
      </c>
      <c r="F9" s="225"/>
      <c r="G9" s="225"/>
      <c r="H9" s="225"/>
      <c r="I9" s="7" t="s">
        <v>20</v>
      </c>
    </row>
    <row r="10" spans="1:9" s="3" customFormat="1" ht="18" customHeight="1">
      <c r="A10" s="8">
        <v>1</v>
      </c>
      <c r="B10" s="9"/>
      <c r="C10" s="10" t="s">
        <v>21</v>
      </c>
      <c r="D10" s="10" t="s">
        <v>21</v>
      </c>
      <c r="E10" s="11"/>
      <c r="F10" s="11"/>
      <c r="G10" s="11"/>
      <c r="H10" s="11"/>
      <c r="I10" s="12"/>
    </row>
    <row r="11" spans="1:9" s="3" customFormat="1" ht="18" customHeight="1">
      <c r="A11" s="8">
        <v>2</v>
      </c>
      <c r="B11" s="9"/>
      <c r="C11" s="10" t="s">
        <v>21</v>
      </c>
      <c r="D11" s="10" t="s">
        <v>21</v>
      </c>
      <c r="E11" s="11"/>
      <c r="F11" s="11"/>
      <c r="G11" s="11"/>
      <c r="H11" s="11"/>
      <c r="I11" s="12"/>
    </row>
    <row r="12" spans="1:9" s="3" customFormat="1" ht="18" customHeight="1">
      <c r="A12" s="8">
        <v>3</v>
      </c>
      <c r="B12" s="9"/>
      <c r="C12" s="10" t="s">
        <v>21</v>
      </c>
      <c r="D12" s="10" t="s">
        <v>21</v>
      </c>
      <c r="E12" s="11"/>
      <c r="F12" s="11"/>
      <c r="G12" s="11"/>
      <c r="H12" s="11"/>
      <c r="I12" s="12"/>
    </row>
    <row r="13" spans="1:9" s="3" customFormat="1" ht="18" customHeight="1">
      <c r="A13" s="8">
        <v>4</v>
      </c>
      <c r="B13" s="9"/>
      <c r="C13" s="10" t="s">
        <v>21</v>
      </c>
      <c r="D13" s="10" t="s">
        <v>21</v>
      </c>
      <c r="E13" s="11"/>
      <c r="F13" s="11"/>
      <c r="G13" s="11"/>
      <c r="H13" s="11"/>
      <c r="I13" s="12"/>
    </row>
    <row r="14" spans="1:9" s="3" customFormat="1" ht="18" customHeight="1">
      <c r="A14" s="8">
        <v>5</v>
      </c>
      <c r="B14" s="9"/>
      <c r="C14" s="10" t="s">
        <v>21</v>
      </c>
      <c r="D14" s="10" t="s">
        <v>21</v>
      </c>
      <c r="E14" s="11"/>
      <c r="F14" s="11"/>
      <c r="G14" s="11"/>
      <c r="H14" s="11"/>
      <c r="I14" s="12"/>
    </row>
    <row r="15" spans="1:9" s="3" customFormat="1" ht="18" customHeight="1">
      <c r="A15" s="8">
        <v>6</v>
      </c>
      <c r="B15" s="9"/>
      <c r="C15" s="10" t="s">
        <v>21</v>
      </c>
      <c r="D15" s="10" t="s">
        <v>21</v>
      </c>
      <c r="E15" s="11"/>
      <c r="F15" s="11"/>
      <c r="G15" s="11"/>
      <c r="H15" s="11"/>
      <c r="I15" s="12"/>
    </row>
    <row r="16" spans="1:9" s="3" customFormat="1" ht="18" customHeight="1">
      <c r="A16" s="8">
        <v>7</v>
      </c>
      <c r="B16" s="9"/>
      <c r="C16" s="10" t="s">
        <v>21</v>
      </c>
      <c r="D16" s="10" t="s">
        <v>21</v>
      </c>
      <c r="E16" s="11"/>
      <c r="F16" s="11"/>
      <c r="G16" s="11"/>
      <c r="H16" s="11"/>
      <c r="I16" s="12"/>
    </row>
    <row r="17" spans="1:9" s="3" customFormat="1" ht="18" customHeight="1">
      <c r="A17" s="8">
        <v>8</v>
      </c>
      <c r="B17" s="9"/>
      <c r="C17" s="10" t="s">
        <v>21</v>
      </c>
      <c r="D17" s="10" t="s">
        <v>21</v>
      </c>
      <c r="E17" s="11"/>
      <c r="F17" s="11"/>
      <c r="G17" s="11"/>
      <c r="H17" s="11"/>
      <c r="I17" s="12"/>
    </row>
    <row r="18" spans="1:9" s="3" customFormat="1" ht="18" customHeight="1">
      <c r="A18" s="8">
        <v>9</v>
      </c>
      <c r="B18" s="9"/>
      <c r="C18" s="10" t="s">
        <v>21</v>
      </c>
      <c r="D18" s="10" t="s">
        <v>21</v>
      </c>
      <c r="E18" s="11"/>
      <c r="F18" s="11"/>
      <c r="G18" s="11"/>
      <c r="H18" s="11"/>
      <c r="I18" s="12"/>
    </row>
    <row r="19" spans="1:9" s="3" customFormat="1" ht="18" customHeight="1">
      <c r="A19" s="8">
        <v>10</v>
      </c>
      <c r="B19" s="9"/>
      <c r="C19" s="10" t="s">
        <v>21</v>
      </c>
      <c r="D19" s="10" t="s">
        <v>21</v>
      </c>
      <c r="E19" s="11"/>
      <c r="F19" s="11"/>
      <c r="G19" s="11"/>
      <c r="H19" s="11"/>
      <c r="I19" s="12"/>
    </row>
    <row r="20" spans="1:9" s="3" customFormat="1" ht="18" customHeight="1">
      <c r="A20" s="8">
        <v>11</v>
      </c>
      <c r="B20" s="9"/>
      <c r="C20" s="10" t="s">
        <v>21</v>
      </c>
      <c r="D20" s="10" t="s">
        <v>21</v>
      </c>
      <c r="E20" s="11"/>
      <c r="F20" s="11"/>
      <c r="G20" s="11"/>
      <c r="H20" s="11"/>
      <c r="I20" s="12"/>
    </row>
    <row r="21" spans="1:9" s="3" customFormat="1" ht="18" customHeight="1">
      <c r="A21" s="8">
        <v>12</v>
      </c>
      <c r="B21" s="9"/>
      <c r="C21" s="10" t="s">
        <v>21</v>
      </c>
      <c r="D21" s="10" t="s">
        <v>21</v>
      </c>
      <c r="E21" s="11"/>
      <c r="F21" s="11"/>
      <c r="G21" s="11"/>
      <c r="H21" s="11"/>
      <c r="I21" s="12"/>
    </row>
    <row r="22" spans="1:9" s="3" customFormat="1" ht="18" customHeight="1">
      <c r="A22" s="8">
        <v>13</v>
      </c>
      <c r="B22" s="9"/>
      <c r="C22" s="10" t="s">
        <v>21</v>
      </c>
      <c r="D22" s="10" t="s">
        <v>21</v>
      </c>
      <c r="E22" s="11"/>
      <c r="F22" s="11"/>
      <c r="G22" s="11"/>
      <c r="H22" s="11"/>
      <c r="I22" s="12"/>
    </row>
    <row r="23" spans="1:9" s="3" customFormat="1" ht="18" customHeight="1">
      <c r="A23" s="8">
        <v>14</v>
      </c>
      <c r="B23" s="9"/>
      <c r="C23" s="10" t="s">
        <v>21</v>
      </c>
      <c r="D23" s="10" t="s">
        <v>21</v>
      </c>
      <c r="E23" s="11"/>
      <c r="F23" s="11"/>
      <c r="G23" s="11"/>
      <c r="H23" s="11"/>
      <c r="I23" s="12"/>
    </row>
    <row r="24" spans="1:9" s="3" customFormat="1" ht="18" customHeight="1">
      <c r="A24" s="8">
        <v>15</v>
      </c>
      <c r="B24" s="9"/>
      <c r="C24" s="10" t="s">
        <v>21</v>
      </c>
      <c r="D24" s="10" t="s">
        <v>21</v>
      </c>
      <c r="E24" s="11"/>
      <c r="F24" s="11"/>
      <c r="G24" s="11"/>
      <c r="H24" s="11"/>
      <c r="I24" s="12"/>
    </row>
    <row r="25" spans="1:9" s="3" customFormat="1" ht="18" customHeight="1">
      <c r="A25" s="8">
        <v>16</v>
      </c>
      <c r="B25" s="9"/>
      <c r="C25" s="10" t="s">
        <v>21</v>
      </c>
      <c r="D25" s="10" t="s">
        <v>21</v>
      </c>
      <c r="E25" s="11"/>
      <c r="F25" s="11"/>
      <c r="G25" s="11"/>
      <c r="H25" s="11"/>
      <c r="I25" s="12"/>
    </row>
    <row r="26" spans="1:9" s="3" customFormat="1" ht="18" customHeight="1">
      <c r="A26" s="8">
        <v>17</v>
      </c>
      <c r="B26" s="9"/>
      <c r="C26" s="10" t="s">
        <v>21</v>
      </c>
      <c r="D26" s="10" t="s">
        <v>21</v>
      </c>
      <c r="E26" s="11"/>
      <c r="F26" s="11"/>
      <c r="G26" s="11"/>
      <c r="H26" s="11"/>
      <c r="I26" s="12"/>
    </row>
    <row r="27" spans="1:9" s="3" customFormat="1" ht="18" customHeight="1">
      <c r="A27" s="8">
        <v>18</v>
      </c>
      <c r="B27" s="9"/>
      <c r="C27" s="10" t="s">
        <v>21</v>
      </c>
      <c r="D27" s="10" t="s">
        <v>21</v>
      </c>
      <c r="E27" s="11"/>
      <c r="F27" s="11"/>
      <c r="G27" s="11"/>
      <c r="H27" s="11"/>
      <c r="I27" s="12"/>
    </row>
    <row r="28" spans="1:9" s="3" customFormat="1" ht="18" customHeight="1">
      <c r="A28" s="8">
        <v>19</v>
      </c>
      <c r="B28" s="9"/>
      <c r="C28" s="10" t="s">
        <v>21</v>
      </c>
      <c r="D28" s="10" t="s">
        <v>21</v>
      </c>
      <c r="E28" s="11"/>
      <c r="F28" s="11"/>
      <c r="G28" s="11"/>
      <c r="H28" s="11"/>
      <c r="I28" s="12"/>
    </row>
    <row r="29" spans="1:9" s="3" customFormat="1" ht="18" customHeight="1">
      <c r="A29" s="8">
        <v>20</v>
      </c>
      <c r="B29" s="9"/>
      <c r="C29" s="10" t="s">
        <v>21</v>
      </c>
      <c r="D29" s="10" t="s">
        <v>21</v>
      </c>
      <c r="E29" s="11"/>
      <c r="F29" s="11"/>
      <c r="G29" s="11"/>
      <c r="H29" s="11"/>
      <c r="I29" s="12"/>
    </row>
    <row r="30" spans="1:9" s="3" customFormat="1" ht="18" customHeight="1">
      <c r="A30" s="8">
        <v>21</v>
      </c>
      <c r="B30" s="9"/>
      <c r="C30" s="10" t="s">
        <v>21</v>
      </c>
      <c r="D30" s="10" t="s">
        <v>21</v>
      </c>
      <c r="E30" s="11"/>
      <c r="F30" s="11"/>
      <c r="G30" s="11"/>
      <c r="H30" s="11"/>
      <c r="I30" s="12"/>
    </row>
    <row r="31" spans="1:9" s="3" customFormat="1" ht="18" customHeight="1">
      <c r="A31" s="8">
        <v>22</v>
      </c>
      <c r="B31" s="9"/>
      <c r="C31" s="10" t="s">
        <v>21</v>
      </c>
      <c r="D31" s="10" t="s">
        <v>21</v>
      </c>
      <c r="E31" s="11"/>
      <c r="F31" s="11"/>
      <c r="G31" s="11"/>
      <c r="H31" s="11"/>
      <c r="I31" s="12"/>
    </row>
    <row r="32" spans="1:9" s="3" customFormat="1" ht="18" customHeight="1">
      <c r="A32" s="8">
        <v>23</v>
      </c>
      <c r="B32" s="9"/>
      <c r="C32" s="10" t="s">
        <v>21</v>
      </c>
      <c r="D32" s="10" t="s">
        <v>21</v>
      </c>
      <c r="E32" s="11"/>
      <c r="F32" s="11"/>
      <c r="G32" s="11"/>
      <c r="H32" s="11"/>
      <c r="I32" s="12"/>
    </row>
    <row r="33" spans="1:9" s="3" customFormat="1" ht="18" customHeight="1">
      <c r="A33" s="8">
        <v>24</v>
      </c>
      <c r="B33" s="9"/>
      <c r="C33" s="10" t="s">
        <v>21</v>
      </c>
      <c r="D33" s="10" t="s">
        <v>21</v>
      </c>
      <c r="E33" s="11"/>
      <c r="F33" s="11"/>
      <c r="G33" s="11"/>
      <c r="H33" s="11"/>
      <c r="I33" s="12"/>
    </row>
    <row r="34" spans="1:9" s="3" customFormat="1" ht="18" customHeight="1">
      <c r="A34" s="8">
        <v>25</v>
      </c>
      <c r="B34" s="9"/>
      <c r="C34" s="10" t="s">
        <v>21</v>
      </c>
      <c r="D34" s="10" t="s">
        <v>21</v>
      </c>
      <c r="E34" s="11"/>
      <c r="F34" s="11"/>
      <c r="G34" s="11"/>
      <c r="H34" s="11"/>
      <c r="I34" s="12"/>
    </row>
    <row r="35" spans="1:9" s="3" customFormat="1" ht="18" customHeight="1">
      <c r="A35" s="8">
        <v>26</v>
      </c>
      <c r="B35" s="9"/>
      <c r="C35" s="10" t="s">
        <v>21</v>
      </c>
      <c r="D35" s="10" t="s">
        <v>21</v>
      </c>
      <c r="E35" s="11"/>
      <c r="F35" s="11"/>
      <c r="G35" s="11"/>
      <c r="H35" s="11"/>
      <c r="I35" s="12"/>
    </row>
    <row r="36" spans="1:9" s="3" customFormat="1" ht="18" customHeight="1">
      <c r="A36" s="8">
        <v>27</v>
      </c>
      <c r="B36" s="9"/>
      <c r="C36" s="10" t="s">
        <v>21</v>
      </c>
      <c r="D36" s="10" t="s">
        <v>21</v>
      </c>
      <c r="E36" s="11"/>
      <c r="F36" s="11"/>
      <c r="G36" s="11"/>
      <c r="H36" s="11"/>
      <c r="I36" s="12"/>
    </row>
    <row r="37" spans="1:9" s="3" customFormat="1" ht="18" customHeight="1">
      <c r="A37" s="8">
        <v>28</v>
      </c>
      <c r="B37" s="9"/>
      <c r="C37" s="10" t="s">
        <v>21</v>
      </c>
      <c r="D37" s="10" t="s">
        <v>21</v>
      </c>
      <c r="E37" s="11"/>
      <c r="F37" s="11"/>
      <c r="G37" s="11"/>
      <c r="H37" s="11"/>
      <c r="I37" s="12"/>
    </row>
    <row r="38" spans="1:9" s="3" customFormat="1" ht="18" customHeight="1">
      <c r="A38" s="8">
        <v>29</v>
      </c>
      <c r="B38" s="9"/>
      <c r="C38" s="10" t="s">
        <v>21</v>
      </c>
      <c r="D38" s="10" t="s">
        <v>21</v>
      </c>
      <c r="E38" s="11"/>
      <c r="F38" s="11"/>
      <c r="G38" s="11"/>
      <c r="H38" s="11"/>
      <c r="I38" s="12"/>
    </row>
    <row r="39" spans="1:9" s="3" customFormat="1" ht="18" customHeight="1">
      <c r="A39" s="8">
        <v>30</v>
      </c>
      <c r="B39" s="9"/>
      <c r="C39" s="10" t="s">
        <v>21</v>
      </c>
      <c r="D39" s="10" t="s">
        <v>21</v>
      </c>
      <c r="E39" s="11"/>
      <c r="F39" s="11"/>
      <c r="G39" s="11"/>
      <c r="H39" s="11"/>
      <c r="I39" s="12"/>
    </row>
    <row r="40" spans="1:9" s="3" customFormat="1" ht="18" customHeight="1">
      <c r="A40" s="8">
        <v>31</v>
      </c>
      <c r="B40" s="9"/>
      <c r="C40" s="10" t="s">
        <v>21</v>
      </c>
      <c r="D40" s="10" t="s">
        <v>21</v>
      </c>
      <c r="E40" s="11"/>
      <c r="F40" s="11"/>
      <c r="G40" s="11"/>
      <c r="H40" s="11"/>
      <c r="I40" s="12"/>
    </row>
    <row r="41" spans="1:9" s="3" customFormat="1" ht="18" customHeight="1">
      <c r="A41" s="220" t="s">
        <v>22</v>
      </c>
      <c r="B41" s="220"/>
      <c r="C41" s="13"/>
      <c r="D41" s="13"/>
      <c r="E41" s="13"/>
      <c r="F41" s="11"/>
      <c r="G41" s="11"/>
      <c r="H41" s="11"/>
      <c r="I41" s="12"/>
    </row>
    <row r="42" spans="1:9" s="3" customFormat="1" ht="18" customHeight="1">
      <c r="A42" s="14"/>
      <c r="B42" s="15" t="s">
        <v>23</v>
      </c>
      <c r="C42" s="14"/>
      <c r="D42" s="14"/>
      <c r="E42" s="14"/>
      <c r="F42" s="14"/>
      <c r="G42" s="14"/>
      <c r="H42" s="16" t="s">
        <v>24</v>
      </c>
      <c r="I42" s="17"/>
    </row>
    <row r="43" spans="1:9" s="3" customFormat="1" ht="18" customHeight="1">
      <c r="C43" s="1" t="s">
        <v>31</v>
      </c>
      <c r="E43" s="18"/>
      <c r="F43" s="19"/>
      <c r="G43" s="19"/>
      <c r="H43" s="20" t="s">
        <v>26</v>
      </c>
      <c r="I43" s="12"/>
    </row>
    <row r="44" spans="1:9" s="3" customFormat="1" ht="20.25" customHeight="1">
      <c r="B44" s="21" t="s">
        <v>27</v>
      </c>
      <c r="C44" s="22"/>
      <c r="D44" s="22"/>
      <c r="E44" s="23"/>
      <c r="F44" s="22"/>
      <c r="G44" s="22"/>
    </row>
    <row r="45" spans="1:9" s="3" customFormat="1"/>
    <row r="46" spans="1:9" s="3" customFormat="1"/>
    <row r="47" spans="1:9" s="3" customFormat="1"/>
    <row r="48" spans="1:9" s="3" customFormat="1"/>
    <row r="49" s="3" customFormat="1"/>
    <row r="50" s="3" customFormat="1"/>
  </sheetData>
  <mergeCells count="17">
    <mergeCell ref="A5:B5"/>
    <mergeCell ref="C5:D5"/>
    <mergeCell ref="E5:F5"/>
    <mergeCell ref="C3:H3"/>
    <mergeCell ref="A4:B4"/>
    <mergeCell ref="C4:D4"/>
    <mergeCell ref="E4:F4"/>
    <mergeCell ref="G4:I4"/>
    <mergeCell ref="G8:G9"/>
    <mergeCell ref="H8:H9"/>
    <mergeCell ref="A41:B41"/>
    <mergeCell ref="A6:B6"/>
    <mergeCell ref="C6:D6"/>
    <mergeCell ref="E6:F6"/>
    <mergeCell ref="A8:A9"/>
    <mergeCell ref="B8:B9"/>
    <mergeCell ref="F8:F9"/>
  </mergeCells>
  <phoneticPr fontId="4"/>
  <pageMargins left="0.75" right="0.56000000000000005" top="0.63" bottom="0.5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>
      <selection activeCell="E9" sqref="E9"/>
    </sheetView>
  </sheetViews>
  <sheetFormatPr defaultRowHeight="12"/>
  <cols>
    <col min="1" max="1" width="4" style="2" customWidth="1"/>
    <col min="2" max="2" width="4.5703125" style="2" customWidth="1"/>
    <col min="3" max="4" width="8.7109375" style="2" customWidth="1"/>
    <col min="5" max="5" width="6.7109375" style="2" customWidth="1"/>
    <col min="6" max="6" width="9.140625" style="2"/>
    <col min="7" max="7" width="8.5703125" style="2" customWidth="1"/>
    <col min="8" max="8" width="9.140625" style="2"/>
    <col min="9" max="9" width="7.7109375" style="2" customWidth="1"/>
    <col min="10" max="10" width="9.140625" style="2"/>
    <col min="11" max="11" width="7.7109375" style="2" customWidth="1"/>
    <col min="12" max="12" width="8.5703125" style="2" customWidth="1"/>
    <col min="13" max="256" width="9.140625" style="2"/>
    <col min="257" max="257" width="4" style="2" customWidth="1"/>
    <col min="258" max="258" width="4.5703125" style="2" customWidth="1"/>
    <col min="259" max="260" width="8.7109375" style="2" customWidth="1"/>
    <col min="261" max="261" width="6.7109375" style="2" customWidth="1"/>
    <col min="262" max="262" width="9.140625" style="2"/>
    <col min="263" max="263" width="8.5703125" style="2" customWidth="1"/>
    <col min="264" max="264" width="9.140625" style="2"/>
    <col min="265" max="265" width="7.7109375" style="2" customWidth="1"/>
    <col min="266" max="266" width="9.140625" style="2"/>
    <col min="267" max="267" width="7.7109375" style="2" customWidth="1"/>
    <col min="268" max="268" width="8.5703125" style="2" customWidth="1"/>
    <col min="269" max="512" width="9.140625" style="2"/>
    <col min="513" max="513" width="4" style="2" customWidth="1"/>
    <col min="514" max="514" width="4.5703125" style="2" customWidth="1"/>
    <col min="515" max="516" width="8.7109375" style="2" customWidth="1"/>
    <col min="517" max="517" width="6.7109375" style="2" customWidth="1"/>
    <col min="518" max="518" width="9.140625" style="2"/>
    <col min="519" max="519" width="8.5703125" style="2" customWidth="1"/>
    <col min="520" max="520" width="9.140625" style="2"/>
    <col min="521" max="521" width="7.7109375" style="2" customWidth="1"/>
    <col min="522" max="522" width="9.140625" style="2"/>
    <col min="523" max="523" width="7.7109375" style="2" customWidth="1"/>
    <col min="524" max="524" width="8.5703125" style="2" customWidth="1"/>
    <col min="525" max="768" width="9.140625" style="2"/>
    <col min="769" max="769" width="4" style="2" customWidth="1"/>
    <col min="770" max="770" width="4.5703125" style="2" customWidth="1"/>
    <col min="771" max="772" width="8.7109375" style="2" customWidth="1"/>
    <col min="773" max="773" width="6.7109375" style="2" customWidth="1"/>
    <col min="774" max="774" width="9.140625" style="2"/>
    <col min="775" max="775" width="8.5703125" style="2" customWidth="1"/>
    <col min="776" max="776" width="9.140625" style="2"/>
    <col min="777" max="777" width="7.7109375" style="2" customWidth="1"/>
    <col min="778" max="778" width="9.140625" style="2"/>
    <col min="779" max="779" width="7.7109375" style="2" customWidth="1"/>
    <col min="780" max="780" width="8.5703125" style="2" customWidth="1"/>
    <col min="781" max="1024" width="9.140625" style="2"/>
    <col min="1025" max="1025" width="4" style="2" customWidth="1"/>
    <col min="1026" max="1026" width="4.5703125" style="2" customWidth="1"/>
    <col min="1027" max="1028" width="8.7109375" style="2" customWidth="1"/>
    <col min="1029" max="1029" width="6.7109375" style="2" customWidth="1"/>
    <col min="1030" max="1030" width="9.140625" style="2"/>
    <col min="1031" max="1031" width="8.5703125" style="2" customWidth="1"/>
    <col min="1032" max="1032" width="9.140625" style="2"/>
    <col min="1033" max="1033" width="7.7109375" style="2" customWidth="1"/>
    <col min="1034" max="1034" width="9.140625" style="2"/>
    <col min="1035" max="1035" width="7.7109375" style="2" customWidth="1"/>
    <col min="1036" max="1036" width="8.5703125" style="2" customWidth="1"/>
    <col min="1037" max="1280" width="9.140625" style="2"/>
    <col min="1281" max="1281" width="4" style="2" customWidth="1"/>
    <col min="1282" max="1282" width="4.5703125" style="2" customWidth="1"/>
    <col min="1283" max="1284" width="8.7109375" style="2" customWidth="1"/>
    <col min="1285" max="1285" width="6.7109375" style="2" customWidth="1"/>
    <col min="1286" max="1286" width="9.140625" style="2"/>
    <col min="1287" max="1287" width="8.5703125" style="2" customWidth="1"/>
    <col min="1288" max="1288" width="9.140625" style="2"/>
    <col min="1289" max="1289" width="7.7109375" style="2" customWidth="1"/>
    <col min="1290" max="1290" width="9.140625" style="2"/>
    <col min="1291" max="1291" width="7.7109375" style="2" customWidth="1"/>
    <col min="1292" max="1292" width="8.5703125" style="2" customWidth="1"/>
    <col min="1293" max="1536" width="9.140625" style="2"/>
    <col min="1537" max="1537" width="4" style="2" customWidth="1"/>
    <col min="1538" max="1538" width="4.5703125" style="2" customWidth="1"/>
    <col min="1539" max="1540" width="8.7109375" style="2" customWidth="1"/>
    <col min="1541" max="1541" width="6.7109375" style="2" customWidth="1"/>
    <col min="1542" max="1542" width="9.140625" style="2"/>
    <col min="1543" max="1543" width="8.5703125" style="2" customWidth="1"/>
    <col min="1544" max="1544" width="9.140625" style="2"/>
    <col min="1545" max="1545" width="7.7109375" style="2" customWidth="1"/>
    <col min="1546" max="1546" width="9.140625" style="2"/>
    <col min="1547" max="1547" width="7.7109375" style="2" customWidth="1"/>
    <col min="1548" max="1548" width="8.5703125" style="2" customWidth="1"/>
    <col min="1549" max="1792" width="9.140625" style="2"/>
    <col min="1793" max="1793" width="4" style="2" customWidth="1"/>
    <col min="1794" max="1794" width="4.5703125" style="2" customWidth="1"/>
    <col min="1795" max="1796" width="8.7109375" style="2" customWidth="1"/>
    <col min="1797" max="1797" width="6.7109375" style="2" customWidth="1"/>
    <col min="1798" max="1798" width="9.140625" style="2"/>
    <col min="1799" max="1799" width="8.5703125" style="2" customWidth="1"/>
    <col min="1800" max="1800" width="9.140625" style="2"/>
    <col min="1801" max="1801" width="7.7109375" style="2" customWidth="1"/>
    <col min="1802" max="1802" width="9.140625" style="2"/>
    <col min="1803" max="1803" width="7.7109375" style="2" customWidth="1"/>
    <col min="1804" max="1804" width="8.5703125" style="2" customWidth="1"/>
    <col min="1805" max="2048" width="9.140625" style="2"/>
    <col min="2049" max="2049" width="4" style="2" customWidth="1"/>
    <col min="2050" max="2050" width="4.5703125" style="2" customWidth="1"/>
    <col min="2051" max="2052" width="8.7109375" style="2" customWidth="1"/>
    <col min="2053" max="2053" width="6.7109375" style="2" customWidth="1"/>
    <col min="2054" max="2054" width="9.140625" style="2"/>
    <col min="2055" max="2055" width="8.5703125" style="2" customWidth="1"/>
    <col min="2056" max="2056" width="9.140625" style="2"/>
    <col min="2057" max="2057" width="7.7109375" style="2" customWidth="1"/>
    <col min="2058" max="2058" width="9.140625" style="2"/>
    <col min="2059" max="2059" width="7.7109375" style="2" customWidth="1"/>
    <col min="2060" max="2060" width="8.5703125" style="2" customWidth="1"/>
    <col min="2061" max="2304" width="9.140625" style="2"/>
    <col min="2305" max="2305" width="4" style="2" customWidth="1"/>
    <col min="2306" max="2306" width="4.5703125" style="2" customWidth="1"/>
    <col min="2307" max="2308" width="8.7109375" style="2" customWidth="1"/>
    <col min="2309" max="2309" width="6.7109375" style="2" customWidth="1"/>
    <col min="2310" max="2310" width="9.140625" style="2"/>
    <col min="2311" max="2311" width="8.5703125" style="2" customWidth="1"/>
    <col min="2312" max="2312" width="9.140625" style="2"/>
    <col min="2313" max="2313" width="7.7109375" style="2" customWidth="1"/>
    <col min="2314" max="2314" width="9.140625" style="2"/>
    <col min="2315" max="2315" width="7.7109375" style="2" customWidth="1"/>
    <col min="2316" max="2316" width="8.5703125" style="2" customWidth="1"/>
    <col min="2317" max="2560" width="9.140625" style="2"/>
    <col min="2561" max="2561" width="4" style="2" customWidth="1"/>
    <col min="2562" max="2562" width="4.5703125" style="2" customWidth="1"/>
    <col min="2563" max="2564" width="8.7109375" style="2" customWidth="1"/>
    <col min="2565" max="2565" width="6.7109375" style="2" customWidth="1"/>
    <col min="2566" max="2566" width="9.140625" style="2"/>
    <col min="2567" max="2567" width="8.5703125" style="2" customWidth="1"/>
    <col min="2568" max="2568" width="9.140625" style="2"/>
    <col min="2569" max="2569" width="7.7109375" style="2" customWidth="1"/>
    <col min="2570" max="2570" width="9.140625" style="2"/>
    <col min="2571" max="2571" width="7.7109375" style="2" customWidth="1"/>
    <col min="2572" max="2572" width="8.5703125" style="2" customWidth="1"/>
    <col min="2573" max="2816" width="9.140625" style="2"/>
    <col min="2817" max="2817" width="4" style="2" customWidth="1"/>
    <col min="2818" max="2818" width="4.5703125" style="2" customWidth="1"/>
    <col min="2819" max="2820" width="8.7109375" style="2" customWidth="1"/>
    <col min="2821" max="2821" width="6.7109375" style="2" customWidth="1"/>
    <col min="2822" max="2822" width="9.140625" style="2"/>
    <col min="2823" max="2823" width="8.5703125" style="2" customWidth="1"/>
    <col min="2824" max="2824" width="9.140625" style="2"/>
    <col min="2825" max="2825" width="7.7109375" style="2" customWidth="1"/>
    <col min="2826" max="2826" width="9.140625" style="2"/>
    <col min="2827" max="2827" width="7.7109375" style="2" customWidth="1"/>
    <col min="2828" max="2828" width="8.5703125" style="2" customWidth="1"/>
    <col min="2829" max="3072" width="9.140625" style="2"/>
    <col min="3073" max="3073" width="4" style="2" customWidth="1"/>
    <col min="3074" max="3074" width="4.5703125" style="2" customWidth="1"/>
    <col min="3075" max="3076" width="8.7109375" style="2" customWidth="1"/>
    <col min="3077" max="3077" width="6.7109375" style="2" customWidth="1"/>
    <col min="3078" max="3078" width="9.140625" style="2"/>
    <col min="3079" max="3079" width="8.5703125" style="2" customWidth="1"/>
    <col min="3080" max="3080" width="9.140625" style="2"/>
    <col min="3081" max="3081" width="7.7109375" style="2" customWidth="1"/>
    <col min="3082" max="3082" width="9.140625" style="2"/>
    <col min="3083" max="3083" width="7.7109375" style="2" customWidth="1"/>
    <col min="3084" max="3084" width="8.5703125" style="2" customWidth="1"/>
    <col min="3085" max="3328" width="9.140625" style="2"/>
    <col min="3329" max="3329" width="4" style="2" customWidth="1"/>
    <col min="3330" max="3330" width="4.5703125" style="2" customWidth="1"/>
    <col min="3331" max="3332" width="8.7109375" style="2" customWidth="1"/>
    <col min="3333" max="3333" width="6.7109375" style="2" customWidth="1"/>
    <col min="3334" max="3334" width="9.140625" style="2"/>
    <col min="3335" max="3335" width="8.5703125" style="2" customWidth="1"/>
    <col min="3336" max="3336" width="9.140625" style="2"/>
    <col min="3337" max="3337" width="7.7109375" style="2" customWidth="1"/>
    <col min="3338" max="3338" width="9.140625" style="2"/>
    <col min="3339" max="3339" width="7.7109375" style="2" customWidth="1"/>
    <col min="3340" max="3340" width="8.5703125" style="2" customWidth="1"/>
    <col min="3341" max="3584" width="9.140625" style="2"/>
    <col min="3585" max="3585" width="4" style="2" customWidth="1"/>
    <col min="3586" max="3586" width="4.5703125" style="2" customWidth="1"/>
    <col min="3587" max="3588" width="8.7109375" style="2" customWidth="1"/>
    <col min="3589" max="3589" width="6.7109375" style="2" customWidth="1"/>
    <col min="3590" max="3590" width="9.140625" style="2"/>
    <col min="3591" max="3591" width="8.5703125" style="2" customWidth="1"/>
    <col min="3592" max="3592" width="9.140625" style="2"/>
    <col min="3593" max="3593" width="7.7109375" style="2" customWidth="1"/>
    <col min="3594" max="3594" width="9.140625" style="2"/>
    <col min="3595" max="3595" width="7.7109375" style="2" customWidth="1"/>
    <col min="3596" max="3596" width="8.5703125" style="2" customWidth="1"/>
    <col min="3597" max="3840" width="9.140625" style="2"/>
    <col min="3841" max="3841" width="4" style="2" customWidth="1"/>
    <col min="3842" max="3842" width="4.5703125" style="2" customWidth="1"/>
    <col min="3843" max="3844" width="8.7109375" style="2" customWidth="1"/>
    <col min="3845" max="3845" width="6.7109375" style="2" customWidth="1"/>
    <col min="3846" max="3846" width="9.140625" style="2"/>
    <col min="3847" max="3847" width="8.5703125" style="2" customWidth="1"/>
    <col min="3848" max="3848" width="9.140625" style="2"/>
    <col min="3849" max="3849" width="7.7109375" style="2" customWidth="1"/>
    <col min="3850" max="3850" width="9.140625" style="2"/>
    <col min="3851" max="3851" width="7.7109375" style="2" customWidth="1"/>
    <col min="3852" max="3852" width="8.5703125" style="2" customWidth="1"/>
    <col min="3853" max="4096" width="9.140625" style="2"/>
    <col min="4097" max="4097" width="4" style="2" customWidth="1"/>
    <col min="4098" max="4098" width="4.5703125" style="2" customWidth="1"/>
    <col min="4099" max="4100" width="8.7109375" style="2" customWidth="1"/>
    <col min="4101" max="4101" width="6.7109375" style="2" customWidth="1"/>
    <col min="4102" max="4102" width="9.140625" style="2"/>
    <col min="4103" max="4103" width="8.5703125" style="2" customWidth="1"/>
    <col min="4104" max="4104" width="9.140625" style="2"/>
    <col min="4105" max="4105" width="7.7109375" style="2" customWidth="1"/>
    <col min="4106" max="4106" width="9.140625" style="2"/>
    <col min="4107" max="4107" width="7.7109375" style="2" customWidth="1"/>
    <col min="4108" max="4108" width="8.5703125" style="2" customWidth="1"/>
    <col min="4109" max="4352" width="9.140625" style="2"/>
    <col min="4353" max="4353" width="4" style="2" customWidth="1"/>
    <col min="4354" max="4354" width="4.5703125" style="2" customWidth="1"/>
    <col min="4355" max="4356" width="8.7109375" style="2" customWidth="1"/>
    <col min="4357" max="4357" width="6.7109375" style="2" customWidth="1"/>
    <col min="4358" max="4358" width="9.140625" style="2"/>
    <col min="4359" max="4359" width="8.5703125" style="2" customWidth="1"/>
    <col min="4360" max="4360" width="9.140625" style="2"/>
    <col min="4361" max="4361" width="7.7109375" style="2" customWidth="1"/>
    <col min="4362" max="4362" width="9.140625" style="2"/>
    <col min="4363" max="4363" width="7.7109375" style="2" customWidth="1"/>
    <col min="4364" max="4364" width="8.5703125" style="2" customWidth="1"/>
    <col min="4365" max="4608" width="9.140625" style="2"/>
    <col min="4609" max="4609" width="4" style="2" customWidth="1"/>
    <col min="4610" max="4610" width="4.5703125" style="2" customWidth="1"/>
    <col min="4611" max="4612" width="8.7109375" style="2" customWidth="1"/>
    <col min="4613" max="4613" width="6.7109375" style="2" customWidth="1"/>
    <col min="4614" max="4614" width="9.140625" style="2"/>
    <col min="4615" max="4615" width="8.5703125" style="2" customWidth="1"/>
    <col min="4616" max="4616" width="9.140625" style="2"/>
    <col min="4617" max="4617" width="7.7109375" style="2" customWidth="1"/>
    <col min="4618" max="4618" width="9.140625" style="2"/>
    <col min="4619" max="4619" width="7.7109375" style="2" customWidth="1"/>
    <col min="4620" max="4620" width="8.5703125" style="2" customWidth="1"/>
    <col min="4621" max="4864" width="9.140625" style="2"/>
    <col min="4865" max="4865" width="4" style="2" customWidth="1"/>
    <col min="4866" max="4866" width="4.5703125" style="2" customWidth="1"/>
    <col min="4867" max="4868" width="8.7109375" style="2" customWidth="1"/>
    <col min="4869" max="4869" width="6.7109375" style="2" customWidth="1"/>
    <col min="4870" max="4870" width="9.140625" style="2"/>
    <col min="4871" max="4871" width="8.5703125" style="2" customWidth="1"/>
    <col min="4872" max="4872" width="9.140625" style="2"/>
    <col min="4873" max="4873" width="7.7109375" style="2" customWidth="1"/>
    <col min="4874" max="4874" width="9.140625" style="2"/>
    <col min="4875" max="4875" width="7.7109375" style="2" customWidth="1"/>
    <col min="4876" max="4876" width="8.5703125" style="2" customWidth="1"/>
    <col min="4877" max="5120" width="9.140625" style="2"/>
    <col min="5121" max="5121" width="4" style="2" customWidth="1"/>
    <col min="5122" max="5122" width="4.5703125" style="2" customWidth="1"/>
    <col min="5123" max="5124" width="8.7109375" style="2" customWidth="1"/>
    <col min="5125" max="5125" width="6.7109375" style="2" customWidth="1"/>
    <col min="5126" max="5126" width="9.140625" style="2"/>
    <col min="5127" max="5127" width="8.5703125" style="2" customWidth="1"/>
    <col min="5128" max="5128" width="9.140625" style="2"/>
    <col min="5129" max="5129" width="7.7109375" style="2" customWidth="1"/>
    <col min="5130" max="5130" width="9.140625" style="2"/>
    <col min="5131" max="5131" width="7.7109375" style="2" customWidth="1"/>
    <col min="5132" max="5132" width="8.5703125" style="2" customWidth="1"/>
    <col min="5133" max="5376" width="9.140625" style="2"/>
    <col min="5377" max="5377" width="4" style="2" customWidth="1"/>
    <col min="5378" max="5378" width="4.5703125" style="2" customWidth="1"/>
    <col min="5379" max="5380" width="8.7109375" style="2" customWidth="1"/>
    <col min="5381" max="5381" width="6.7109375" style="2" customWidth="1"/>
    <col min="5382" max="5382" width="9.140625" style="2"/>
    <col min="5383" max="5383" width="8.5703125" style="2" customWidth="1"/>
    <col min="5384" max="5384" width="9.140625" style="2"/>
    <col min="5385" max="5385" width="7.7109375" style="2" customWidth="1"/>
    <col min="5386" max="5386" width="9.140625" style="2"/>
    <col min="5387" max="5387" width="7.7109375" style="2" customWidth="1"/>
    <col min="5388" max="5388" width="8.5703125" style="2" customWidth="1"/>
    <col min="5389" max="5632" width="9.140625" style="2"/>
    <col min="5633" max="5633" width="4" style="2" customWidth="1"/>
    <col min="5634" max="5634" width="4.5703125" style="2" customWidth="1"/>
    <col min="5635" max="5636" width="8.7109375" style="2" customWidth="1"/>
    <col min="5637" max="5637" width="6.7109375" style="2" customWidth="1"/>
    <col min="5638" max="5638" width="9.140625" style="2"/>
    <col min="5639" max="5639" width="8.5703125" style="2" customWidth="1"/>
    <col min="5640" max="5640" width="9.140625" style="2"/>
    <col min="5641" max="5641" width="7.7109375" style="2" customWidth="1"/>
    <col min="5642" max="5642" width="9.140625" style="2"/>
    <col min="5643" max="5643" width="7.7109375" style="2" customWidth="1"/>
    <col min="5644" max="5644" width="8.5703125" style="2" customWidth="1"/>
    <col min="5645" max="5888" width="9.140625" style="2"/>
    <col min="5889" max="5889" width="4" style="2" customWidth="1"/>
    <col min="5890" max="5890" width="4.5703125" style="2" customWidth="1"/>
    <col min="5891" max="5892" width="8.7109375" style="2" customWidth="1"/>
    <col min="5893" max="5893" width="6.7109375" style="2" customWidth="1"/>
    <col min="5894" max="5894" width="9.140625" style="2"/>
    <col min="5895" max="5895" width="8.5703125" style="2" customWidth="1"/>
    <col min="5896" max="5896" width="9.140625" style="2"/>
    <col min="5897" max="5897" width="7.7109375" style="2" customWidth="1"/>
    <col min="5898" max="5898" width="9.140625" style="2"/>
    <col min="5899" max="5899" width="7.7109375" style="2" customWidth="1"/>
    <col min="5900" max="5900" width="8.5703125" style="2" customWidth="1"/>
    <col min="5901" max="6144" width="9.140625" style="2"/>
    <col min="6145" max="6145" width="4" style="2" customWidth="1"/>
    <col min="6146" max="6146" width="4.5703125" style="2" customWidth="1"/>
    <col min="6147" max="6148" width="8.7109375" style="2" customWidth="1"/>
    <col min="6149" max="6149" width="6.7109375" style="2" customWidth="1"/>
    <col min="6150" max="6150" width="9.140625" style="2"/>
    <col min="6151" max="6151" width="8.5703125" style="2" customWidth="1"/>
    <col min="6152" max="6152" width="9.140625" style="2"/>
    <col min="6153" max="6153" width="7.7109375" style="2" customWidth="1"/>
    <col min="6154" max="6154" width="9.140625" style="2"/>
    <col min="6155" max="6155" width="7.7109375" style="2" customWidth="1"/>
    <col min="6156" max="6156" width="8.5703125" style="2" customWidth="1"/>
    <col min="6157" max="6400" width="9.140625" style="2"/>
    <col min="6401" max="6401" width="4" style="2" customWidth="1"/>
    <col min="6402" max="6402" width="4.5703125" style="2" customWidth="1"/>
    <col min="6403" max="6404" width="8.7109375" style="2" customWidth="1"/>
    <col min="6405" max="6405" width="6.7109375" style="2" customWidth="1"/>
    <col min="6406" max="6406" width="9.140625" style="2"/>
    <col min="6407" max="6407" width="8.5703125" style="2" customWidth="1"/>
    <col min="6408" max="6408" width="9.140625" style="2"/>
    <col min="6409" max="6409" width="7.7109375" style="2" customWidth="1"/>
    <col min="6410" max="6410" width="9.140625" style="2"/>
    <col min="6411" max="6411" width="7.7109375" style="2" customWidth="1"/>
    <col min="6412" max="6412" width="8.5703125" style="2" customWidth="1"/>
    <col min="6413" max="6656" width="9.140625" style="2"/>
    <col min="6657" max="6657" width="4" style="2" customWidth="1"/>
    <col min="6658" max="6658" width="4.5703125" style="2" customWidth="1"/>
    <col min="6659" max="6660" width="8.7109375" style="2" customWidth="1"/>
    <col min="6661" max="6661" width="6.7109375" style="2" customWidth="1"/>
    <col min="6662" max="6662" width="9.140625" style="2"/>
    <col min="6663" max="6663" width="8.5703125" style="2" customWidth="1"/>
    <col min="6664" max="6664" width="9.140625" style="2"/>
    <col min="6665" max="6665" width="7.7109375" style="2" customWidth="1"/>
    <col min="6666" max="6666" width="9.140625" style="2"/>
    <col min="6667" max="6667" width="7.7109375" style="2" customWidth="1"/>
    <col min="6668" max="6668" width="8.5703125" style="2" customWidth="1"/>
    <col min="6669" max="6912" width="9.140625" style="2"/>
    <col min="6913" max="6913" width="4" style="2" customWidth="1"/>
    <col min="6914" max="6914" width="4.5703125" style="2" customWidth="1"/>
    <col min="6915" max="6916" width="8.7109375" style="2" customWidth="1"/>
    <col min="6917" max="6917" width="6.7109375" style="2" customWidth="1"/>
    <col min="6918" max="6918" width="9.140625" style="2"/>
    <col min="6919" max="6919" width="8.5703125" style="2" customWidth="1"/>
    <col min="6920" max="6920" width="9.140625" style="2"/>
    <col min="6921" max="6921" width="7.7109375" style="2" customWidth="1"/>
    <col min="6922" max="6922" width="9.140625" style="2"/>
    <col min="6923" max="6923" width="7.7109375" style="2" customWidth="1"/>
    <col min="6924" max="6924" width="8.5703125" style="2" customWidth="1"/>
    <col min="6925" max="7168" width="9.140625" style="2"/>
    <col min="7169" max="7169" width="4" style="2" customWidth="1"/>
    <col min="7170" max="7170" width="4.5703125" style="2" customWidth="1"/>
    <col min="7171" max="7172" width="8.7109375" style="2" customWidth="1"/>
    <col min="7173" max="7173" width="6.7109375" style="2" customWidth="1"/>
    <col min="7174" max="7174" width="9.140625" style="2"/>
    <col min="7175" max="7175" width="8.5703125" style="2" customWidth="1"/>
    <col min="7176" max="7176" width="9.140625" style="2"/>
    <col min="7177" max="7177" width="7.7109375" style="2" customWidth="1"/>
    <col min="7178" max="7178" width="9.140625" style="2"/>
    <col min="7179" max="7179" width="7.7109375" style="2" customWidth="1"/>
    <col min="7180" max="7180" width="8.5703125" style="2" customWidth="1"/>
    <col min="7181" max="7424" width="9.140625" style="2"/>
    <col min="7425" max="7425" width="4" style="2" customWidth="1"/>
    <col min="7426" max="7426" width="4.5703125" style="2" customWidth="1"/>
    <col min="7427" max="7428" width="8.7109375" style="2" customWidth="1"/>
    <col min="7429" max="7429" width="6.7109375" style="2" customWidth="1"/>
    <col min="7430" max="7430" width="9.140625" style="2"/>
    <col min="7431" max="7431" width="8.5703125" style="2" customWidth="1"/>
    <col min="7432" max="7432" width="9.140625" style="2"/>
    <col min="7433" max="7433" width="7.7109375" style="2" customWidth="1"/>
    <col min="7434" max="7434" width="9.140625" style="2"/>
    <col min="7435" max="7435" width="7.7109375" style="2" customWidth="1"/>
    <col min="7436" max="7436" width="8.5703125" style="2" customWidth="1"/>
    <col min="7437" max="7680" width="9.140625" style="2"/>
    <col min="7681" max="7681" width="4" style="2" customWidth="1"/>
    <col min="7682" max="7682" width="4.5703125" style="2" customWidth="1"/>
    <col min="7683" max="7684" width="8.7109375" style="2" customWidth="1"/>
    <col min="7685" max="7685" width="6.7109375" style="2" customWidth="1"/>
    <col min="7686" max="7686" width="9.140625" style="2"/>
    <col min="7687" max="7687" width="8.5703125" style="2" customWidth="1"/>
    <col min="7688" max="7688" width="9.140625" style="2"/>
    <col min="7689" max="7689" width="7.7109375" style="2" customWidth="1"/>
    <col min="7690" max="7690" width="9.140625" style="2"/>
    <col min="7691" max="7691" width="7.7109375" style="2" customWidth="1"/>
    <col min="7692" max="7692" width="8.5703125" style="2" customWidth="1"/>
    <col min="7693" max="7936" width="9.140625" style="2"/>
    <col min="7937" max="7937" width="4" style="2" customWidth="1"/>
    <col min="7938" max="7938" width="4.5703125" style="2" customWidth="1"/>
    <col min="7939" max="7940" width="8.7109375" style="2" customWidth="1"/>
    <col min="7941" max="7941" width="6.7109375" style="2" customWidth="1"/>
    <col min="7942" max="7942" width="9.140625" style="2"/>
    <col min="7943" max="7943" width="8.5703125" style="2" customWidth="1"/>
    <col min="7944" max="7944" width="9.140625" style="2"/>
    <col min="7945" max="7945" width="7.7109375" style="2" customWidth="1"/>
    <col min="7946" max="7946" width="9.140625" style="2"/>
    <col min="7947" max="7947" width="7.7109375" style="2" customWidth="1"/>
    <col min="7948" max="7948" width="8.5703125" style="2" customWidth="1"/>
    <col min="7949" max="8192" width="9.140625" style="2"/>
    <col min="8193" max="8193" width="4" style="2" customWidth="1"/>
    <col min="8194" max="8194" width="4.5703125" style="2" customWidth="1"/>
    <col min="8195" max="8196" width="8.7109375" style="2" customWidth="1"/>
    <col min="8197" max="8197" width="6.7109375" style="2" customWidth="1"/>
    <col min="8198" max="8198" width="9.140625" style="2"/>
    <col min="8199" max="8199" width="8.5703125" style="2" customWidth="1"/>
    <col min="8200" max="8200" width="9.140625" style="2"/>
    <col min="8201" max="8201" width="7.7109375" style="2" customWidth="1"/>
    <col min="8202" max="8202" width="9.140625" style="2"/>
    <col min="8203" max="8203" width="7.7109375" style="2" customWidth="1"/>
    <col min="8204" max="8204" width="8.5703125" style="2" customWidth="1"/>
    <col min="8205" max="8448" width="9.140625" style="2"/>
    <col min="8449" max="8449" width="4" style="2" customWidth="1"/>
    <col min="8450" max="8450" width="4.5703125" style="2" customWidth="1"/>
    <col min="8451" max="8452" width="8.7109375" style="2" customWidth="1"/>
    <col min="8453" max="8453" width="6.7109375" style="2" customWidth="1"/>
    <col min="8454" max="8454" width="9.140625" style="2"/>
    <col min="8455" max="8455" width="8.5703125" style="2" customWidth="1"/>
    <col min="8456" max="8456" width="9.140625" style="2"/>
    <col min="8457" max="8457" width="7.7109375" style="2" customWidth="1"/>
    <col min="8458" max="8458" width="9.140625" style="2"/>
    <col min="8459" max="8459" width="7.7109375" style="2" customWidth="1"/>
    <col min="8460" max="8460" width="8.5703125" style="2" customWidth="1"/>
    <col min="8461" max="8704" width="9.140625" style="2"/>
    <col min="8705" max="8705" width="4" style="2" customWidth="1"/>
    <col min="8706" max="8706" width="4.5703125" style="2" customWidth="1"/>
    <col min="8707" max="8708" width="8.7109375" style="2" customWidth="1"/>
    <col min="8709" max="8709" width="6.7109375" style="2" customWidth="1"/>
    <col min="8710" max="8710" width="9.140625" style="2"/>
    <col min="8711" max="8711" width="8.5703125" style="2" customWidth="1"/>
    <col min="8712" max="8712" width="9.140625" style="2"/>
    <col min="8713" max="8713" width="7.7109375" style="2" customWidth="1"/>
    <col min="8714" max="8714" width="9.140625" style="2"/>
    <col min="8715" max="8715" width="7.7109375" style="2" customWidth="1"/>
    <col min="8716" max="8716" width="8.5703125" style="2" customWidth="1"/>
    <col min="8717" max="8960" width="9.140625" style="2"/>
    <col min="8961" max="8961" width="4" style="2" customWidth="1"/>
    <col min="8962" max="8962" width="4.5703125" style="2" customWidth="1"/>
    <col min="8963" max="8964" width="8.7109375" style="2" customWidth="1"/>
    <col min="8965" max="8965" width="6.7109375" style="2" customWidth="1"/>
    <col min="8966" max="8966" width="9.140625" style="2"/>
    <col min="8967" max="8967" width="8.5703125" style="2" customWidth="1"/>
    <col min="8968" max="8968" width="9.140625" style="2"/>
    <col min="8969" max="8969" width="7.7109375" style="2" customWidth="1"/>
    <col min="8970" max="8970" width="9.140625" style="2"/>
    <col min="8971" max="8971" width="7.7109375" style="2" customWidth="1"/>
    <col min="8972" max="8972" width="8.5703125" style="2" customWidth="1"/>
    <col min="8973" max="9216" width="9.140625" style="2"/>
    <col min="9217" max="9217" width="4" style="2" customWidth="1"/>
    <col min="9218" max="9218" width="4.5703125" style="2" customWidth="1"/>
    <col min="9219" max="9220" width="8.7109375" style="2" customWidth="1"/>
    <col min="9221" max="9221" width="6.7109375" style="2" customWidth="1"/>
    <col min="9222" max="9222" width="9.140625" style="2"/>
    <col min="9223" max="9223" width="8.5703125" style="2" customWidth="1"/>
    <col min="9224" max="9224" width="9.140625" style="2"/>
    <col min="9225" max="9225" width="7.7109375" style="2" customWidth="1"/>
    <col min="9226" max="9226" width="9.140625" style="2"/>
    <col min="9227" max="9227" width="7.7109375" style="2" customWidth="1"/>
    <col min="9228" max="9228" width="8.5703125" style="2" customWidth="1"/>
    <col min="9229" max="9472" width="9.140625" style="2"/>
    <col min="9473" max="9473" width="4" style="2" customWidth="1"/>
    <col min="9474" max="9474" width="4.5703125" style="2" customWidth="1"/>
    <col min="9475" max="9476" width="8.7109375" style="2" customWidth="1"/>
    <col min="9477" max="9477" width="6.7109375" style="2" customWidth="1"/>
    <col min="9478" max="9478" width="9.140625" style="2"/>
    <col min="9479" max="9479" width="8.5703125" style="2" customWidth="1"/>
    <col min="9480" max="9480" width="9.140625" style="2"/>
    <col min="9481" max="9481" width="7.7109375" style="2" customWidth="1"/>
    <col min="9482" max="9482" width="9.140625" style="2"/>
    <col min="9483" max="9483" width="7.7109375" style="2" customWidth="1"/>
    <col min="9484" max="9484" width="8.5703125" style="2" customWidth="1"/>
    <col min="9485" max="9728" width="9.140625" style="2"/>
    <col min="9729" max="9729" width="4" style="2" customWidth="1"/>
    <col min="9730" max="9730" width="4.5703125" style="2" customWidth="1"/>
    <col min="9731" max="9732" width="8.7109375" style="2" customWidth="1"/>
    <col min="9733" max="9733" width="6.7109375" style="2" customWidth="1"/>
    <col min="9734" max="9734" width="9.140625" style="2"/>
    <col min="9735" max="9735" width="8.5703125" style="2" customWidth="1"/>
    <col min="9736" max="9736" width="9.140625" style="2"/>
    <col min="9737" max="9737" width="7.7109375" style="2" customWidth="1"/>
    <col min="9738" max="9738" width="9.140625" style="2"/>
    <col min="9739" max="9739" width="7.7109375" style="2" customWidth="1"/>
    <col min="9740" max="9740" width="8.5703125" style="2" customWidth="1"/>
    <col min="9741" max="9984" width="9.140625" style="2"/>
    <col min="9985" max="9985" width="4" style="2" customWidth="1"/>
    <col min="9986" max="9986" width="4.5703125" style="2" customWidth="1"/>
    <col min="9987" max="9988" width="8.7109375" style="2" customWidth="1"/>
    <col min="9989" max="9989" width="6.7109375" style="2" customWidth="1"/>
    <col min="9990" max="9990" width="9.140625" style="2"/>
    <col min="9991" max="9991" width="8.5703125" style="2" customWidth="1"/>
    <col min="9992" max="9992" width="9.140625" style="2"/>
    <col min="9993" max="9993" width="7.7109375" style="2" customWidth="1"/>
    <col min="9994" max="9994" width="9.140625" style="2"/>
    <col min="9995" max="9995" width="7.7109375" style="2" customWidth="1"/>
    <col min="9996" max="9996" width="8.5703125" style="2" customWidth="1"/>
    <col min="9997" max="10240" width="9.140625" style="2"/>
    <col min="10241" max="10241" width="4" style="2" customWidth="1"/>
    <col min="10242" max="10242" width="4.5703125" style="2" customWidth="1"/>
    <col min="10243" max="10244" width="8.7109375" style="2" customWidth="1"/>
    <col min="10245" max="10245" width="6.7109375" style="2" customWidth="1"/>
    <col min="10246" max="10246" width="9.140625" style="2"/>
    <col min="10247" max="10247" width="8.5703125" style="2" customWidth="1"/>
    <col min="10248" max="10248" width="9.140625" style="2"/>
    <col min="10249" max="10249" width="7.7109375" style="2" customWidth="1"/>
    <col min="10250" max="10250" width="9.140625" style="2"/>
    <col min="10251" max="10251" width="7.7109375" style="2" customWidth="1"/>
    <col min="10252" max="10252" width="8.5703125" style="2" customWidth="1"/>
    <col min="10253" max="10496" width="9.140625" style="2"/>
    <col min="10497" max="10497" width="4" style="2" customWidth="1"/>
    <col min="10498" max="10498" width="4.5703125" style="2" customWidth="1"/>
    <col min="10499" max="10500" width="8.7109375" style="2" customWidth="1"/>
    <col min="10501" max="10501" width="6.7109375" style="2" customWidth="1"/>
    <col min="10502" max="10502" width="9.140625" style="2"/>
    <col min="10503" max="10503" width="8.5703125" style="2" customWidth="1"/>
    <col min="10504" max="10504" width="9.140625" style="2"/>
    <col min="10505" max="10505" width="7.7109375" style="2" customWidth="1"/>
    <col min="10506" max="10506" width="9.140625" style="2"/>
    <col min="10507" max="10507" width="7.7109375" style="2" customWidth="1"/>
    <col min="10508" max="10508" width="8.5703125" style="2" customWidth="1"/>
    <col min="10509" max="10752" width="9.140625" style="2"/>
    <col min="10753" max="10753" width="4" style="2" customWidth="1"/>
    <col min="10754" max="10754" width="4.5703125" style="2" customWidth="1"/>
    <col min="10755" max="10756" width="8.7109375" style="2" customWidth="1"/>
    <col min="10757" max="10757" width="6.7109375" style="2" customWidth="1"/>
    <col min="10758" max="10758" width="9.140625" style="2"/>
    <col min="10759" max="10759" width="8.5703125" style="2" customWidth="1"/>
    <col min="10760" max="10760" width="9.140625" style="2"/>
    <col min="10761" max="10761" width="7.7109375" style="2" customWidth="1"/>
    <col min="10762" max="10762" width="9.140625" style="2"/>
    <col min="10763" max="10763" width="7.7109375" style="2" customWidth="1"/>
    <col min="10764" max="10764" width="8.5703125" style="2" customWidth="1"/>
    <col min="10765" max="11008" width="9.140625" style="2"/>
    <col min="11009" max="11009" width="4" style="2" customWidth="1"/>
    <col min="11010" max="11010" width="4.5703125" style="2" customWidth="1"/>
    <col min="11011" max="11012" width="8.7109375" style="2" customWidth="1"/>
    <col min="11013" max="11013" width="6.7109375" style="2" customWidth="1"/>
    <col min="11014" max="11014" width="9.140625" style="2"/>
    <col min="11015" max="11015" width="8.5703125" style="2" customWidth="1"/>
    <col min="11016" max="11016" width="9.140625" style="2"/>
    <col min="11017" max="11017" width="7.7109375" style="2" customWidth="1"/>
    <col min="11018" max="11018" width="9.140625" style="2"/>
    <col min="11019" max="11019" width="7.7109375" style="2" customWidth="1"/>
    <col min="11020" max="11020" width="8.5703125" style="2" customWidth="1"/>
    <col min="11021" max="11264" width="9.140625" style="2"/>
    <col min="11265" max="11265" width="4" style="2" customWidth="1"/>
    <col min="11266" max="11266" width="4.5703125" style="2" customWidth="1"/>
    <col min="11267" max="11268" width="8.7109375" style="2" customWidth="1"/>
    <col min="11269" max="11269" width="6.7109375" style="2" customWidth="1"/>
    <col min="11270" max="11270" width="9.140625" style="2"/>
    <col min="11271" max="11271" width="8.5703125" style="2" customWidth="1"/>
    <col min="11272" max="11272" width="9.140625" style="2"/>
    <col min="11273" max="11273" width="7.7109375" style="2" customWidth="1"/>
    <col min="11274" max="11274" width="9.140625" style="2"/>
    <col min="11275" max="11275" width="7.7109375" style="2" customWidth="1"/>
    <col min="11276" max="11276" width="8.5703125" style="2" customWidth="1"/>
    <col min="11277" max="11520" width="9.140625" style="2"/>
    <col min="11521" max="11521" width="4" style="2" customWidth="1"/>
    <col min="11522" max="11522" width="4.5703125" style="2" customWidth="1"/>
    <col min="11523" max="11524" width="8.7109375" style="2" customWidth="1"/>
    <col min="11525" max="11525" width="6.7109375" style="2" customWidth="1"/>
    <col min="11526" max="11526" width="9.140625" style="2"/>
    <col min="11527" max="11527" width="8.5703125" style="2" customWidth="1"/>
    <col min="11528" max="11528" width="9.140625" style="2"/>
    <col min="11529" max="11529" width="7.7109375" style="2" customWidth="1"/>
    <col min="11530" max="11530" width="9.140625" style="2"/>
    <col min="11531" max="11531" width="7.7109375" style="2" customWidth="1"/>
    <col min="11532" max="11532" width="8.5703125" style="2" customWidth="1"/>
    <col min="11533" max="11776" width="9.140625" style="2"/>
    <col min="11777" max="11777" width="4" style="2" customWidth="1"/>
    <col min="11778" max="11778" width="4.5703125" style="2" customWidth="1"/>
    <col min="11779" max="11780" width="8.7109375" style="2" customWidth="1"/>
    <col min="11781" max="11781" width="6.7109375" style="2" customWidth="1"/>
    <col min="11782" max="11782" width="9.140625" style="2"/>
    <col min="11783" max="11783" width="8.5703125" style="2" customWidth="1"/>
    <col min="11784" max="11784" width="9.140625" style="2"/>
    <col min="11785" max="11785" width="7.7109375" style="2" customWidth="1"/>
    <col min="11786" max="11786" width="9.140625" style="2"/>
    <col min="11787" max="11787" width="7.7109375" style="2" customWidth="1"/>
    <col min="11788" max="11788" width="8.5703125" style="2" customWidth="1"/>
    <col min="11789" max="12032" width="9.140625" style="2"/>
    <col min="12033" max="12033" width="4" style="2" customWidth="1"/>
    <col min="12034" max="12034" width="4.5703125" style="2" customWidth="1"/>
    <col min="12035" max="12036" width="8.7109375" style="2" customWidth="1"/>
    <col min="12037" max="12037" width="6.7109375" style="2" customWidth="1"/>
    <col min="12038" max="12038" width="9.140625" style="2"/>
    <col min="12039" max="12039" width="8.5703125" style="2" customWidth="1"/>
    <col min="12040" max="12040" width="9.140625" style="2"/>
    <col min="12041" max="12041" width="7.7109375" style="2" customWidth="1"/>
    <col min="12042" max="12042" width="9.140625" style="2"/>
    <col min="12043" max="12043" width="7.7109375" style="2" customWidth="1"/>
    <col min="12044" max="12044" width="8.5703125" style="2" customWidth="1"/>
    <col min="12045" max="12288" width="9.140625" style="2"/>
    <col min="12289" max="12289" width="4" style="2" customWidth="1"/>
    <col min="12290" max="12290" width="4.5703125" style="2" customWidth="1"/>
    <col min="12291" max="12292" width="8.7109375" style="2" customWidth="1"/>
    <col min="12293" max="12293" width="6.7109375" style="2" customWidth="1"/>
    <col min="12294" max="12294" width="9.140625" style="2"/>
    <col min="12295" max="12295" width="8.5703125" style="2" customWidth="1"/>
    <col min="12296" max="12296" width="9.140625" style="2"/>
    <col min="12297" max="12297" width="7.7109375" style="2" customWidth="1"/>
    <col min="12298" max="12298" width="9.140625" style="2"/>
    <col min="12299" max="12299" width="7.7109375" style="2" customWidth="1"/>
    <col min="12300" max="12300" width="8.5703125" style="2" customWidth="1"/>
    <col min="12301" max="12544" width="9.140625" style="2"/>
    <col min="12545" max="12545" width="4" style="2" customWidth="1"/>
    <col min="12546" max="12546" width="4.5703125" style="2" customWidth="1"/>
    <col min="12547" max="12548" width="8.7109375" style="2" customWidth="1"/>
    <col min="12549" max="12549" width="6.7109375" style="2" customWidth="1"/>
    <col min="12550" max="12550" width="9.140625" style="2"/>
    <col min="12551" max="12551" width="8.5703125" style="2" customWidth="1"/>
    <col min="12552" max="12552" width="9.140625" style="2"/>
    <col min="12553" max="12553" width="7.7109375" style="2" customWidth="1"/>
    <col min="12554" max="12554" width="9.140625" style="2"/>
    <col min="12555" max="12555" width="7.7109375" style="2" customWidth="1"/>
    <col min="12556" max="12556" width="8.5703125" style="2" customWidth="1"/>
    <col min="12557" max="12800" width="9.140625" style="2"/>
    <col min="12801" max="12801" width="4" style="2" customWidth="1"/>
    <col min="12802" max="12802" width="4.5703125" style="2" customWidth="1"/>
    <col min="12803" max="12804" width="8.7109375" style="2" customWidth="1"/>
    <col min="12805" max="12805" width="6.7109375" style="2" customWidth="1"/>
    <col min="12806" max="12806" width="9.140625" style="2"/>
    <col min="12807" max="12807" width="8.5703125" style="2" customWidth="1"/>
    <col min="12808" max="12808" width="9.140625" style="2"/>
    <col min="12809" max="12809" width="7.7109375" style="2" customWidth="1"/>
    <col min="12810" max="12810" width="9.140625" style="2"/>
    <col min="12811" max="12811" width="7.7109375" style="2" customWidth="1"/>
    <col min="12812" max="12812" width="8.5703125" style="2" customWidth="1"/>
    <col min="12813" max="13056" width="9.140625" style="2"/>
    <col min="13057" max="13057" width="4" style="2" customWidth="1"/>
    <col min="13058" max="13058" width="4.5703125" style="2" customWidth="1"/>
    <col min="13059" max="13060" width="8.7109375" style="2" customWidth="1"/>
    <col min="13061" max="13061" width="6.7109375" style="2" customWidth="1"/>
    <col min="13062" max="13062" width="9.140625" style="2"/>
    <col min="13063" max="13063" width="8.5703125" style="2" customWidth="1"/>
    <col min="13064" max="13064" width="9.140625" style="2"/>
    <col min="13065" max="13065" width="7.7109375" style="2" customWidth="1"/>
    <col min="13066" max="13066" width="9.140625" style="2"/>
    <col min="13067" max="13067" width="7.7109375" style="2" customWidth="1"/>
    <col min="13068" max="13068" width="8.5703125" style="2" customWidth="1"/>
    <col min="13069" max="13312" width="9.140625" style="2"/>
    <col min="13313" max="13313" width="4" style="2" customWidth="1"/>
    <col min="13314" max="13314" width="4.5703125" style="2" customWidth="1"/>
    <col min="13315" max="13316" width="8.7109375" style="2" customWidth="1"/>
    <col min="13317" max="13317" width="6.7109375" style="2" customWidth="1"/>
    <col min="13318" max="13318" width="9.140625" style="2"/>
    <col min="13319" max="13319" width="8.5703125" style="2" customWidth="1"/>
    <col min="13320" max="13320" width="9.140625" style="2"/>
    <col min="13321" max="13321" width="7.7109375" style="2" customWidth="1"/>
    <col min="13322" max="13322" width="9.140625" style="2"/>
    <col min="13323" max="13323" width="7.7109375" style="2" customWidth="1"/>
    <col min="13324" max="13324" width="8.5703125" style="2" customWidth="1"/>
    <col min="13325" max="13568" width="9.140625" style="2"/>
    <col min="13569" max="13569" width="4" style="2" customWidth="1"/>
    <col min="13570" max="13570" width="4.5703125" style="2" customWidth="1"/>
    <col min="13571" max="13572" width="8.7109375" style="2" customWidth="1"/>
    <col min="13573" max="13573" width="6.7109375" style="2" customWidth="1"/>
    <col min="13574" max="13574" width="9.140625" style="2"/>
    <col min="13575" max="13575" width="8.5703125" style="2" customWidth="1"/>
    <col min="13576" max="13576" width="9.140625" style="2"/>
    <col min="13577" max="13577" width="7.7109375" style="2" customWidth="1"/>
    <col min="13578" max="13578" width="9.140625" style="2"/>
    <col min="13579" max="13579" width="7.7109375" style="2" customWidth="1"/>
    <col min="13580" max="13580" width="8.5703125" style="2" customWidth="1"/>
    <col min="13581" max="13824" width="9.140625" style="2"/>
    <col min="13825" max="13825" width="4" style="2" customWidth="1"/>
    <col min="13826" max="13826" width="4.5703125" style="2" customWidth="1"/>
    <col min="13827" max="13828" width="8.7109375" style="2" customWidth="1"/>
    <col min="13829" max="13829" width="6.7109375" style="2" customWidth="1"/>
    <col min="13830" max="13830" width="9.140625" style="2"/>
    <col min="13831" max="13831" width="8.5703125" style="2" customWidth="1"/>
    <col min="13832" max="13832" width="9.140625" style="2"/>
    <col min="13833" max="13833" width="7.7109375" style="2" customWidth="1"/>
    <col min="13834" max="13834" width="9.140625" style="2"/>
    <col min="13835" max="13835" width="7.7109375" style="2" customWidth="1"/>
    <col min="13836" max="13836" width="8.5703125" style="2" customWidth="1"/>
    <col min="13837" max="14080" width="9.140625" style="2"/>
    <col min="14081" max="14081" width="4" style="2" customWidth="1"/>
    <col min="14082" max="14082" width="4.5703125" style="2" customWidth="1"/>
    <col min="14083" max="14084" width="8.7109375" style="2" customWidth="1"/>
    <col min="14085" max="14085" width="6.7109375" style="2" customWidth="1"/>
    <col min="14086" max="14086" width="9.140625" style="2"/>
    <col min="14087" max="14087" width="8.5703125" style="2" customWidth="1"/>
    <col min="14088" max="14088" width="9.140625" style="2"/>
    <col min="14089" max="14089" width="7.7109375" style="2" customWidth="1"/>
    <col min="14090" max="14090" width="9.140625" style="2"/>
    <col min="14091" max="14091" width="7.7109375" style="2" customWidth="1"/>
    <col min="14092" max="14092" width="8.5703125" style="2" customWidth="1"/>
    <col min="14093" max="14336" width="9.140625" style="2"/>
    <col min="14337" max="14337" width="4" style="2" customWidth="1"/>
    <col min="14338" max="14338" width="4.5703125" style="2" customWidth="1"/>
    <col min="14339" max="14340" width="8.7109375" style="2" customWidth="1"/>
    <col min="14341" max="14341" width="6.7109375" style="2" customWidth="1"/>
    <col min="14342" max="14342" width="9.140625" style="2"/>
    <col min="14343" max="14343" width="8.5703125" style="2" customWidth="1"/>
    <col min="14344" max="14344" width="9.140625" style="2"/>
    <col min="14345" max="14345" width="7.7109375" style="2" customWidth="1"/>
    <col min="14346" max="14346" width="9.140625" style="2"/>
    <col min="14347" max="14347" width="7.7109375" style="2" customWidth="1"/>
    <col min="14348" max="14348" width="8.5703125" style="2" customWidth="1"/>
    <col min="14349" max="14592" width="9.140625" style="2"/>
    <col min="14593" max="14593" width="4" style="2" customWidth="1"/>
    <col min="14594" max="14594" width="4.5703125" style="2" customWidth="1"/>
    <col min="14595" max="14596" width="8.7109375" style="2" customWidth="1"/>
    <col min="14597" max="14597" width="6.7109375" style="2" customWidth="1"/>
    <col min="14598" max="14598" width="9.140625" style="2"/>
    <col min="14599" max="14599" width="8.5703125" style="2" customWidth="1"/>
    <col min="14600" max="14600" width="9.140625" style="2"/>
    <col min="14601" max="14601" width="7.7109375" style="2" customWidth="1"/>
    <col min="14602" max="14602" width="9.140625" style="2"/>
    <col min="14603" max="14603" width="7.7109375" style="2" customWidth="1"/>
    <col min="14604" max="14604" width="8.5703125" style="2" customWidth="1"/>
    <col min="14605" max="14848" width="9.140625" style="2"/>
    <col min="14849" max="14849" width="4" style="2" customWidth="1"/>
    <col min="14850" max="14850" width="4.5703125" style="2" customWidth="1"/>
    <col min="14851" max="14852" width="8.7109375" style="2" customWidth="1"/>
    <col min="14853" max="14853" width="6.7109375" style="2" customWidth="1"/>
    <col min="14854" max="14854" width="9.140625" style="2"/>
    <col min="14855" max="14855" width="8.5703125" style="2" customWidth="1"/>
    <col min="14856" max="14856" width="9.140625" style="2"/>
    <col min="14857" max="14857" width="7.7109375" style="2" customWidth="1"/>
    <col min="14858" max="14858" width="9.140625" style="2"/>
    <col min="14859" max="14859" width="7.7109375" style="2" customWidth="1"/>
    <col min="14860" max="14860" width="8.5703125" style="2" customWidth="1"/>
    <col min="14861" max="15104" width="9.140625" style="2"/>
    <col min="15105" max="15105" width="4" style="2" customWidth="1"/>
    <col min="15106" max="15106" width="4.5703125" style="2" customWidth="1"/>
    <col min="15107" max="15108" width="8.7109375" style="2" customWidth="1"/>
    <col min="15109" max="15109" width="6.7109375" style="2" customWidth="1"/>
    <col min="15110" max="15110" width="9.140625" style="2"/>
    <col min="15111" max="15111" width="8.5703125" style="2" customWidth="1"/>
    <col min="15112" max="15112" width="9.140625" style="2"/>
    <col min="15113" max="15113" width="7.7109375" style="2" customWidth="1"/>
    <col min="15114" max="15114" width="9.140625" style="2"/>
    <col min="15115" max="15115" width="7.7109375" style="2" customWidth="1"/>
    <col min="15116" max="15116" width="8.5703125" style="2" customWidth="1"/>
    <col min="15117" max="15360" width="9.140625" style="2"/>
    <col min="15361" max="15361" width="4" style="2" customWidth="1"/>
    <col min="15362" max="15362" width="4.5703125" style="2" customWidth="1"/>
    <col min="15363" max="15364" width="8.7109375" style="2" customWidth="1"/>
    <col min="15365" max="15365" width="6.7109375" style="2" customWidth="1"/>
    <col min="15366" max="15366" width="9.140625" style="2"/>
    <col min="15367" max="15367" width="8.5703125" style="2" customWidth="1"/>
    <col min="15368" max="15368" width="9.140625" style="2"/>
    <col min="15369" max="15369" width="7.7109375" style="2" customWidth="1"/>
    <col min="15370" max="15370" width="9.140625" style="2"/>
    <col min="15371" max="15371" width="7.7109375" style="2" customWidth="1"/>
    <col min="15372" max="15372" width="8.5703125" style="2" customWidth="1"/>
    <col min="15373" max="15616" width="9.140625" style="2"/>
    <col min="15617" max="15617" width="4" style="2" customWidth="1"/>
    <col min="15618" max="15618" width="4.5703125" style="2" customWidth="1"/>
    <col min="15619" max="15620" width="8.7109375" style="2" customWidth="1"/>
    <col min="15621" max="15621" width="6.7109375" style="2" customWidth="1"/>
    <col min="15622" max="15622" width="9.140625" style="2"/>
    <col min="15623" max="15623" width="8.5703125" style="2" customWidth="1"/>
    <col min="15624" max="15624" width="9.140625" style="2"/>
    <col min="15625" max="15625" width="7.7109375" style="2" customWidth="1"/>
    <col min="15626" max="15626" width="9.140625" style="2"/>
    <col min="15627" max="15627" width="7.7109375" style="2" customWidth="1"/>
    <col min="15628" max="15628" width="8.5703125" style="2" customWidth="1"/>
    <col min="15629" max="15872" width="9.140625" style="2"/>
    <col min="15873" max="15873" width="4" style="2" customWidth="1"/>
    <col min="15874" max="15874" width="4.5703125" style="2" customWidth="1"/>
    <col min="15875" max="15876" width="8.7109375" style="2" customWidth="1"/>
    <col min="15877" max="15877" width="6.7109375" style="2" customWidth="1"/>
    <col min="15878" max="15878" width="9.140625" style="2"/>
    <col min="15879" max="15879" width="8.5703125" style="2" customWidth="1"/>
    <col min="15880" max="15880" width="9.140625" style="2"/>
    <col min="15881" max="15881" width="7.7109375" style="2" customWidth="1"/>
    <col min="15882" max="15882" width="9.140625" style="2"/>
    <col min="15883" max="15883" width="7.7109375" style="2" customWidth="1"/>
    <col min="15884" max="15884" width="8.5703125" style="2" customWidth="1"/>
    <col min="15885" max="16128" width="9.140625" style="2"/>
    <col min="16129" max="16129" width="4" style="2" customWidth="1"/>
    <col min="16130" max="16130" width="4.5703125" style="2" customWidth="1"/>
    <col min="16131" max="16132" width="8.7109375" style="2" customWidth="1"/>
    <col min="16133" max="16133" width="6.7109375" style="2" customWidth="1"/>
    <col min="16134" max="16134" width="9.140625" style="2"/>
    <col min="16135" max="16135" width="8.5703125" style="2" customWidth="1"/>
    <col min="16136" max="16136" width="9.140625" style="2"/>
    <col min="16137" max="16137" width="7.7109375" style="2" customWidth="1"/>
    <col min="16138" max="16138" width="9.140625" style="2"/>
    <col min="16139" max="16139" width="7.7109375" style="2" customWidth="1"/>
    <col min="16140" max="16140" width="8.5703125" style="2" customWidth="1"/>
    <col min="16141" max="16384" width="9.140625" style="2"/>
  </cols>
  <sheetData>
    <row r="1" spans="1:14" s="3" customFormat="1" ht="22.5" customHeight="1">
      <c r="A1" s="1" t="s">
        <v>32</v>
      </c>
    </row>
    <row r="2" spans="1:14" s="3" customFormat="1" ht="22.5" customHeight="1">
      <c r="A2" s="1" t="s">
        <v>29</v>
      </c>
    </row>
    <row r="3" spans="1:14" ht="25.5" customHeight="1">
      <c r="C3" s="28" t="s">
        <v>33</v>
      </c>
    </row>
    <row r="4" spans="1:14" s="3" customFormat="1" ht="20.100000000000001" customHeight="1">
      <c r="A4" s="236" t="s">
        <v>3</v>
      </c>
      <c r="B4" s="257"/>
      <c r="C4" s="258"/>
      <c r="D4" s="238"/>
      <c r="E4" s="241"/>
      <c r="F4" s="239"/>
      <c r="G4" s="240" t="s">
        <v>4</v>
      </c>
      <c r="H4" s="237"/>
      <c r="I4" s="259"/>
      <c r="J4" s="242"/>
      <c r="K4" s="242"/>
      <c r="L4" s="242"/>
      <c r="M4" s="243"/>
    </row>
    <row r="5" spans="1:14" s="3" customFormat="1" ht="20.100000000000001" customHeight="1">
      <c r="A5" s="260" t="s">
        <v>5</v>
      </c>
      <c r="B5" s="261"/>
      <c r="C5" s="262"/>
      <c r="D5" s="230"/>
      <c r="E5" s="231"/>
      <c r="F5" s="232"/>
      <c r="G5" s="226" t="s">
        <v>6</v>
      </c>
      <c r="H5" s="227"/>
      <c r="I5" s="263"/>
      <c r="J5" s="264"/>
      <c r="K5" s="264"/>
      <c r="L5" s="264"/>
      <c r="M5" s="265"/>
    </row>
    <row r="6" spans="1:14" s="3" customFormat="1" ht="20.100000000000001" customHeight="1">
      <c r="A6" s="222" t="s">
        <v>7</v>
      </c>
      <c r="B6" s="224"/>
      <c r="C6" s="223"/>
      <c r="D6" s="246"/>
      <c r="E6" s="247"/>
      <c r="F6" s="248"/>
      <c r="G6" s="222" t="s">
        <v>8</v>
      </c>
      <c r="H6" s="223"/>
      <c r="I6" s="249"/>
      <c r="J6" s="250"/>
      <c r="K6" s="250"/>
      <c r="L6" s="250"/>
      <c r="M6" s="251"/>
    </row>
    <row r="7" spans="1:14" s="3" customFormat="1">
      <c r="A7" s="29"/>
      <c r="B7" s="29"/>
      <c r="C7" s="29"/>
      <c r="D7" s="29"/>
      <c r="E7" s="29"/>
      <c r="F7" s="29"/>
      <c r="G7" s="29"/>
      <c r="H7" s="29"/>
      <c r="I7" s="18"/>
      <c r="J7" s="18"/>
      <c r="K7" s="18"/>
      <c r="L7" s="18"/>
      <c r="M7" s="18"/>
      <c r="N7" s="18"/>
    </row>
    <row r="8" spans="1:14" s="3" customFormat="1">
      <c r="A8" s="225" t="s">
        <v>34</v>
      </c>
      <c r="B8" s="225" t="s">
        <v>35</v>
      </c>
      <c r="C8" s="252" t="s">
        <v>36</v>
      </c>
      <c r="D8" s="253"/>
      <c r="E8" s="253"/>
      <c r="F8" s="253"/>
      <c r="G8" s="248"/>
      <c r="H8" s="252" t="s">
        <v>37</v>
      </c>
      <c r="I8" s="253"/>
      <c r="J8" s="253"/>
      <c r="K8" s="253"/>
      <c r="L8" s="254"/>
      <c r="M8" s="255" t="s">
        <v>17</v>
      </c>
    </row>
    <row r="9" spans="1:14" s="3" customFormat="1" ht="12" customHeight="1">
      <c r="A9" s="225"/>
      <c r="B9" s="225"/>
      <c r="C9" s="4" t="s">
        <v>11</v>
      </c>
      <c r="D9" s="4" t="s">
        <v>12</v>
      </c>
      <c r="E9" s="4" t="s">
        <v>13</v>
      </c>
      <c r="F9" s="225" t="s">
        <v>38</v>
      </c>
      <c r="G9" s="30" t="s">
        <v>39</v>
      </c>
      <c r="H9" s="244" t="s">
        <v>40</v>
      </c>
      <c r="I9" s="245"/>
      <c r="J9" s="245"/>
      <c r="K9" s="245"/>
      <c r="L9" s="4" t="s">
        <v>41</v>
      </c>
      <c r="M9" s="256"/>
    </row>
    <row r="10" spans="1:14" s="3" customFormat="1">
      <c r="A10" s="225"/>
      <c r="B10" s="225"/>
      <c r="C10" s="6" t="s">
        <v>18</v>
      </c>
      <c r="D10" s="6" t="s">
        <v>18</v>
      </c>
      <c r="E10" s="6" t="s">
        <v>19</v>
      </c>
      <c r="F10" s="225"/>
      <c r="G10" s="31" t="s">
        <v>42</v>
      </c>
      <c r="H10" s="6" t="s">
        <v>43</v>
      </c>
      <c r="I10" s="6" t="s">
        <v>44</v>
      </c>
      <c r="J10" s="6" t="s">
        <v>45</v>
      </c>
      <c r="K10" s="6" t="s">
        <v>44</v>
      </c>
      <c r="L10" s="6" t="s">
        <v>46</v>
      </c>
      <c r="M10" s="32" t="s">
        <v>47</v>
      </c>
    </row>
    <row r="11" spans="1:14" s="3" customFormat="1" ht="18" customHeight="1">
      <c r="A11" s="8">
        <v>1</v>
      </c>
      <c r="B11" s="9"/>
      <c r="C11" s="10" t="s">
        <v>21</v>
      </c>
      <c r="D11" s="10" t="s">
        <v>21</v>
      </c>
      <c r="E11" s="11"/>
      <c r="F11" s="11"/>
      <c r="G11" s="11"/>
      <c r="H11" s="16"/>
      <c r="I11" s="16"/>
      <c r="J11" s="11"/>
      <c r="K11" s="11"/>
      <c r="L11" s="11"/>
      <c r="M11" s="12"/>
    </row>
    <row r="12" spans="1:14" s="3" customFormat="1" ht="18" customHeight="1">
      <c r="A12" s="8">
        <v>2</v>
      </c>
      <c r="B12" s="9"/>
      <c r="C12" s="10" t="s">
        <v>21</v>
      </c>
      <c r="D12" s="10" t="s">
        <v>21</v>
      </c>
      <c r="E12" s="11"/>
      <c r="F12" s="11"/>
      <c r="G12" s="11"/>
      <c r="H12" s="16"/>
      <c r="I12" s="16"/>
      <c r="J12" s="11"/>
      <c r="K12" s="11"/>
      <c r="L12" s="11"/>
      <c r="M12" s="12"/>
    </row>
    <row r="13" spans="1:14" s="3" customFormat="1" ht="18" customHeight="1">
      <c r="A13" s="8">
        <v>3</v>
      </c>
      <c r="B13" s="9"/>
      <c r="C13" s="10" t="s">
        <v>21</v>
      </c>
      <c r="D13" s="10" t="s">
        <v>21</v>
      </c>
      <c r="E13" s="11"/>
      <c r="F13" s="11"/>
      <c r="G13" s="11"/>
      <c r="H13" s="16"/>
      <c r="I13" s="16"/>
      <c r="J13" s="11"/>
      <c r="K13" s="11"/>
      <c r="L13" s="11"/>
      <c r="M13" s="12"/>
    </row>
    <row r="14" spans="1:14" s="3" customFormat="1" ht="18" customHeight="1">
      <c r="A14" s="8">
        <v>4</v>
      </c>
      <c r="B14" s="9"/>
      <c r="C14" s="10" t="s">
        <v>21</v>
      </c>
      <c r="D14" s="10" t="s">
        <v>21</v>
      </c>
      <c r="E14" s="11"/>
      <c r="F14" s="11"/>
      <c r="G14" s="11"/>
      <c r="H14" s="16"/>
      <c r="I14" s="16"/>
      <c r="J14" s="11"/>
      <c r="K14" s="11"/>
      <c r="L14" s="11"/>
      <c r="M14" s="12"/>
    </row>
    <row r="15" spans="1:14" s="3" customFormat="1" ht="18" customHeight="1">
      <c r="A15" s="8">
        <v>5</v>
      </c>
      <c r="B15" s="9"/>
      <c r="C15" s="10" t="s">
        <v>21</v>
      </c>
      <c r="D15" s="10" t="s">
        <v>21</v>
      </c>
      <c r="E15" s="11"/>
      <c r="F15" s="11"/>
      <c r="G15" s="11"/>
      <c r="H15" s="16"/>
      <c r="I15" s="16"/>
      <c r="J15" s="11"/>
      <c r="K15" s="11"/>
      <c r="L15" s="11"/>
      <c r="M15" s="12"/>
    </row>
    <row r="16" spans="1:14" s="3" customFormat="1" ht="18" customHeight="1">
      <c r="A16" s="8">
        <v>6</v>
      </c>
      <c r="B16" s="9"/>
      <c r="C16" s="10" t="s">
        <v>21</v>
      </c>
      <c r="D16" s="10" t="s">
        <v>21</v>
      </c>
      <c r="E16" s="11"/>
      <c r="F16" s="11"/>
      <c r="G16" s="11"/>
      <c r="H16" s="16"/>
      <c r="I16" s="16"/>
      <c r="J16" s="11"/>
      <c r="K16" s="11"/>
      <c r="L16" s="11"/>
      <c r="M16" s="12"/>
    </row>
    <row r="17" spans="1:13" s="3" customFormat="1" ht="18" customHeight="1">
      <c r="A17" s="8">
        <v>7</v>
      </c>
      <c r="B17" s="9"/>
      <c r="C17" s="10" t="s">
        <v>21</v>
      </c>
      <c r="D17" s="10" t="s">
        <v>21</v>
      </c>
      <c r="E17" s="11"/>
      <c r="F17" s="11"/>
      <c r="G17" s="11"/>
      <c r="H17" s="16"/>
      <c r="I17" s="16"/>
      <c r="J17" s="11"/>
      <c r="K17" s="11"/>
      <c r="L17" s="11"/>
      <c r="M17" s="12"/>
    </row>
    <row r="18" spans="1:13" s="3" customFormat="1" ht="18" customHeight="1">
      <c r="A18" s="8">
        <v>8</v>
      </c>
      <c r="B18" s="9"/>
      <c r="C18" s="10" t="s">
        <v>21</v>
      </c>
      <c r="D18" s="10" t="s">
        <v>21</v>
      </c>
      <c r="E18" s="11"/>
      <c r="F18" s="11"/>
      <c r="G18" s="11"/>
      <c r="H18" s="16"/>
      <c r="I18" s="16"/>
      <c r="J18" s="11"/>
      <c r="K18" s="11"/>
      <c r="L18" s="11"/>
      <c r="M18" s="12"/>
    </row>
    <row r="19" spans="1:13" s="3" customFormat="1" ht="18" customHeight="1">
      <c r="A19" s="8">
        <v>9</v>
      </c>
      <c r="B19" s="9"/>
      <c r="C19" s="10" t="s">
        <v>21</v>
      </c>
      <c r="D19" s="10" t="s">
        <v>21</v>
      </c>
      <c r="E19" s="11"/>
      <c r="F19" s="11"/>
      <c r="G19" s="11"/>
      <c r="H19" s="16"/>
      <c r="I19" s="16"/>
      <c r="J19" s="11"/>
      <c r="K19" s="11"/>
      <c r="L19" s="11"/>
      <c r="M19" s="12"/>
    </row>
    <row r="20" spans="1:13" s="3" customFormat="1" ht="18" customHeight="1">
      <c r="A20" s="8">
        <v>10</v>
      </c>
      <c r="B20" s="9"/>
      <c r="C20" s="10" t="s">
        <v>21</v>
      </c>
      <c r="D20" s="10" t="s">
        <v>21</v>
      </c>
      <c r="E20" s="11"/>
      <c r="F20" s="11"/>
      <c r="G20" s="11"/>
      <c r="H20" s="16"/>
      <c r="I20" s="16"/>
      <c r="J20" s="11"/>
      <c r="K20" s="11"/>
      <c r="L20" s="11"/>
      <c r="M20" s="12"/>
    </row>
    <row r="21" spans="1:13" s="3" customFormat="1" ht="18" customHeight="1">
      <c r="A21" s="8">
        <v>11</v>
      </c>
      <c r="B21" s="9"/>
      <c r="C21" s="10" t="s">
        <v>21</v>
      </c>
      <c r="D21" s="10" t="s">
        <v>21</v>
      </c>
      <c r="E21" s="11"/>
      <c r="F21" s="11"/>
      <c r="G21" s="11"/>
      <c r="H21" s="16"/>
      <c r="I21" s="16"/>
      <c r="J21" s="11"/>
      <c r="K21" s="11"/>
      <c r="L21" s="11"/>
      <c r="M21" s="12"/>
    </row>
    <row r="22" spans="1:13" s="3" customFormat="1" ht="18" customHeight="1">
      <c r="A22" s="8">
        <v>12</v>
      </c>
      <c r="B22" s="9"/>
      <c r="C22" s="10" t="s">
        <v>21</v>
      </c>
      <c r="D22" s="10" t="s">
        <v>21</v>
      </c>
      <c r="E22" s="11"/>
      <c r="F22" s="11"/>
      <c r="G22" s="11"/>
      <c r="H22" s="16"/>
      <c r="I22" s="16"/>
      <c r="J22" s="11"/>
      <c r="K22" s="11"/>
      <c r="L22" s="11"/>
      <c r="M22" s="12"/>
    </row>
    <row r="23" spans="1:13" s="3" customFormat="1" ht="18" customHeight="1">
      <c r="A23" s="8">
        <v>13</v>
      </c>
      <c r="B23" s="9"/>
      <c r="C23" s="10" t="s">
        <v>21</v>
      </c>
      <c r="D23" s="10" t="s">
        <v>21</v>
      </c>
      <c r="E23" s="11"/>
      <c r="F23" s="11"/>
      <c r="G23" s="11"/>
      <c r="H23" s="16"/>
      <c r="I23" s="16"/>
      <c r="J23" s="11"/>
      <c r="K23" s="11"/>
      <c r="L23" s="11"/>
      <c r="M23" s="12"/>
    </row>
    <row r="24" spans="1:13" s="3" customFormat="1" ht="18" customHeight="1">
      <c r="A24" s="8">
        <v>14</v>
      </c>
      <c r="B24" s="9"/>
      <c r="C24" s="10" t="s">
        <v>21</v>
      </c>
      <c r="D24" s="10" t="s">
        <v>21</v>
      </c>
      <c r="E24" s="11"/>
      <c r="F24" s="11"/>
      <c r="G24" s="11"/>
      <c r="H24" s="16"/>
      <c r="I24" s="16"/>
      <c r="J24" s="11"/>
      <c r="K24" s="11"/>
      <c r="L24" s="11"/>
      <c r="M24" s="12"/>
    </row>
    <row r="25" spans="1:13" s="3" customFormat="1" ht="18" customHeight="1">
      <c r="A25" s="8">
        <v>15</v>
      </c>
      <c r="B25" s="9"/>
      <c r="C25" s="10" t="s">
        <v>21</v>
      </c>
      <c r="D25" s="10" t="s">
        <v>21</v>
      </c>
      <c r="E25" s="11"/>
      <c r="F25" s="11"/>
      <c r="G25" s="11"/>
      <c r="H25" s="16"/>
      <c r="I25" s="16"/>
      <c r="J25" s="11"/>
      <c r="K25" s="11"/>
      <c r="L25" s="11"/>
      <c r="M25" s="12"/>
    </row>
    <row r="26" spans="1:13" s="3" customFormat="1" ht="18" customHeight="1">
      <c r="A26" s="8">
        <v>16</v>
      </c>
      <c r="B26" s="9"/>
      <c r="C26" s="10" t="s">
        <v>21</v>
      </c>
      <c r="D26" s="10" t="s">
        <v>21</v>
      </c>
      <c r="E26" s="11"/>
      <c r="F26" s="11"/>
      <c r="G26" s="11"/>
      <c r="H26" s="16"/>
      <c r="I26" s="16"/>
      <c r="J26" s="11"/>
      <c r="K26" s="11"/>
      <c r="L26" s="11"/>
      <c r="M26" s="12"/>
    </row>
    <row r="27" spans="1:13" s="3" customFormat="1" ht="18" customHeight="1">
      <c r="A27" s="8">
        <v>17</v>
      </c>
      <c r="B27" s="9"/>
      <c r="C27" s="10" t="s">
        <v>21</v>
      </c>
      <c r="D27" s="10" t="s">
        <v>21</v>
      </c>
      <c r="E27" s="11"/>
      <c r="F27" s="11"/>
      <c r="G27" s="11"/>
      <c r="H27" s="16"/>
      <c r="I27" s="16"/>
      <c r="J27" s="11"/>
      <c r="K27" s="11"/>
      <c r="L27" s="11"/>
      <c r="M27" s="12"/>
    </row>
    <row r="28" spans="1:13" s="3" customFormat="1" ht="18" customHeight="1">
      <c r="A28" s="8">
        <v>18</v>
      </c>
      <c r="B28" s="9"/>
      <c r="C28" s="10" t="s">
        <v>21</v>
      </c>
      <c r="D28" s="10" t="s">
        <v>21</v>
      </c>
      <c r="E28" s="11"/>
      <c r="F28" s="11"/>
      <c r="G28" s="11"/>
      <c r="H28" s="16"/>
      <c r="I28" s="16"/>
      <c r="J28" s="11"/>
      <c r="K28" s="11"/>
      <c r="L28" s="11"/>
      <c r="M28" s="12"/>
    </row>
    <row r="29" spans="1:13" s="3" customFormat="1" ht="18" customHeight="1">
      <c r="A29" s="8">
        <v>19</v>
      </c>
      <c r="B29" s="9"/>
      <c r="C29" s="10" t="s">
        <v>21</v>
      </c>
      <c r="D29" s="10" t="s">
        <v>21</v>
      </c>
      <c r="E29" s="11"/>
      <c r="F29" s="11"/>
      <c r="G29" s="11"/>
      <c r="H29" s="16"/>
      <c r="I29" s="16"/>
      <c r="J29" s="11"/>
      <c r="K29" s="11"/>
      <c r="L29" s="11"/>
      <c r="M29" s="12"/>
    </row>
    <row r="30" spans="1:13" s="3" customFormat="1" ht="18" customHeight="1">
      <c r="A30" s="8">
        <v>20</v>
      </c>
      <c r="B30" s="9"/>
      <c r="C30" s="10" t="s">
        <v>21</v>
      </c>
      <c r="D30" s="10" t="s">
        <v>21</v>
      </c>
      <c r="E30" s="11"/>
      <c r="F30" s="11"/>
      <c r="G30" s="11"/>
      <c r="H30" s="16"/>
      <c r="I30" s="16"/>
      <c r="J30" s="11"/>
      <c r="K30" s="11"/>
      <c r="L30" s="11"/>
      <c r="M30" s="12"/>
    </row>
    <row r="31" spans="1:13" s="3" customFormat="1" ht="18" customHeight="1">
      <c r="A31" s="8">
        <v>21</v>
      </c>
      <c r="B31" s="9"/>
      <c r="C31" s="10" t="s">
        <v>21</v>
      </c>
      <c r="D31" s="10" t="s">
        <v>21</v>
      </c>
      <c r="E31" s="11"/>
      <c r="F31" s="11"/>
      <c r="G31" s="11"/>
      <c r="H31" s="16"/>
      <c r="I31" s="16"/>
      <c r="J31" s="11"/>
      <c r="K31" s="11"/>
      <c r="L31" s="11"/>
      <c r="M31" s="12"/>
    </row>
    <row r="32" spans="1:13" s="3" customFormat="1" ht="18" customHeight="1">
      <c r="A32" s="8">
        <v>22</v>
      </c>
      <c r="B32" s="9"/>
      <c r="C32" s="10" t="s">
        <v>21</v>
      </c>
      <c r="D32" s="10" t="s">
        <v>21</v>
      </c>
      <c r="E32" s="11"/>
      <c r="F32" s="11"/>
      <c r="G32" s="11"/>
      <c r="H32" s="16"/>
      <c r="I32" s="16"/>
      <c r="J32" s="11"/>
      <c r="K32" s="11"/>
      <c r="L32" s="11"/>
      <c r="M32" s="12"/>
    </row>
    <row r="33" spans="1:13" s="3" customFormat="1" ht="18" customHeight="1">
      <c r="A33" s="8">
        <v>23</v>
      </c>
      <c r="B33" s="9"/>
      <c r="C33" s="10" t="s">
        <v>21</v>
      </c>
      <c r="D33" s="10" t="s">
        <v>21</v>
      </c>
      <c r="E33" s="11"/>
      <c r="F33" s="11"/>
      <c r="G33" s="11"/>
      <c r="H33" s="16"/>
      <c r="I33" s="16"/>
      <c r="J33" s="11"/>
      <c r="K33" s="11"/>
      <c r="L33" s="11"/>
      <c r="M33" s="12"/>
    </row>
    <row r="34" spans="1:13" s="3" customFormat="1" ht="18" customHeight="1">
      <c r="A34" s="8">
        <v>24</v>
      </c>
      <c r="B34" s="9"/>
      <c r="C34" s="10" t="s">
        <v>21</v>
      </c>
      <c r="D34" s="10" t="s">
        <v>21</v>
      </c>
      <c r="E34" s="11"/>
      <c r="F34" s="11"/>
      <c r="G34" s="11"/>
      <c r="H34" s="16"/>
      <c r="I34" s="16"/>
      <c r="J34" s="11"/>
      <c r="K34" s="11"/>
      <c r="L34" s="11"/>
      <c r="M34" s="12"/>
    </row>
    <row r="35" spans="1:13" s="3" customFormat="1" ht="18" customHeight="1">
      <c r="A35" s="8">
        <v>25</v>
      </c>
      <c r="B35" s="9"/>
      <c r="C35" s="10" t="s">
        <v>21</v>
      </c>
      <c r="D35" s="10" t="s">
        <v>21</v>
      </c>
      <c r="E35" s="11"/>
      <c r="F35" s="11"/>
      <c r="G35" s="11"/>
      <c r="H35" s="16"/>
      <c r="I35" s="16"/>
      <c r="J35" s="11"/>
      <c r="K35" s="11"/>
      <c r="L35" s="11"/>
      <c r="M35" s="12"/>
    </row>
    <row r="36" spans="1:13" s="3" customFormat="1" ht="18" customHeight="1">
      <c r="A36" s="8">
        <v>26</v>
      </c>
      <c r="B36" s="9"/>
      <c r="C36" s="10" t="s">
        <v>21</v>
      </c>
      <c r="D36" s="10" t="s">
        <v>21</v>
      </c>
      <c r="E36" s="11"/>
      <c r="F36" s="11"/>
      <c r="G36" s="11"/>
      <c r="H36" s="16"/>
      <c r="I36" s="16"/>
      <c r="J36" s="11"/>
      <c r="K36" s="11"/>
      <c r="L36" s="11"/>
      <c r="M36" s="12"/>
    </row>
    <row r="37" spans="1:13" s="3" customFormat="1" ht="18" customHeight="1">
      <c r="A37" s="8">
        <v>27</v>
      </c>
      <c r="B37" s="9"/>
      <c r="C37" s="10" t="s">
        <v>21</v>
      </c>
      <c r="D37" s="10" t="s">
        <v>21</v>
      </c>
      <c r="E37" s="11"/>
      <c r="F37" s="11"/>
      <c r="G37" s="11"/>
      <c r="H37" s="16"/>
      <c r="I37" s="16"/>
      <c r="J37" s="11"/>
      <c r="K37" s="11"/>
      <c r="L37" s="11"/>
      <c r="M37" s="12"/>
    </row>
    <row r="38" spans="1:13" s="3" customFormat="1" ht="18" customHeight="1">
      <c r="A38" s="8">
        <v>28</v>
      </c>
      <c r="B38" s="9"/>
      <c r="C38" s="10" t="s">
        <v>21</v>
      </c>
      <c r="D38" s="10" t="s">
        <v>21</v>
      </c>
      <c r="E38" s="11"/>
      <c r="F38" s="11"/>
      <c r="G38" s="11"/>
      <c r="H38" s="16"/>
      <c r="I38" s="16"/>
      <c r="J38" s="11"/>
      <c r="K38" s="11"/>
      <c r="L38" s="11"/>
      <c r="M38" s="12"/>
    </row>
    <row r="39" spans="1:13" s="3" customFormat="1" ht="18" customHeight="1">
      <c r="A39" s="8">
        <v>29</v>
      </c>
      <c r="B39" s="9"/>
      <c r="C39" s="10" t="s">
        <v>21</v>
      </c>
      <c r="D39" s="10" t="s">
        <v>21</v>
      </c>
      <c r="E39" s="11"/>
      <c r="F39" s="11"/>
      <c r="G39" s="11"/>
      <c r="H39" s="16"/>
      <c r="I39" s="16"/>
      <c r="J39" s="11"/>
      <c r="K39" s="11"/>
      <c r="L39" s="11"/>
      <c r="M39" s="12"/>
    </row>
    <row r="40" spans="1:13" s="3" customFormat="1" ht="18" customHeight="1">
      <c r="A40" s="8">
        <v>30</v>
      </c>
      <c r="B40" s="9"/>
      <c r="C40" s="10" t="s">
        <v>21</v>
      </c>
      <c r="D40" s="10" t="s">
        <v>21</v>
      </c>
      <c r="E40" s="11"/>
      <c r="F40" s="11"/>
      <c r="G40" s="11"/>
      <c r="H40" s="16"/>
      <c r="I40" s="16"/>
      <c r="J40" s="11"/>
      <c r="K40" s="11"/>
      <c r="L40" s="11"/>
      <c r="M40" s="12"/>
    </row>
    <row r="41" spans="1:13" s="3" customFormat="1" ht="18" customHeight="1">
      <c r="A41" s="8">
        <v>31</v>
      </c>
      <c r="B41" s="9"/>
      <c r="C41" s="10" t="s">
        <v>21</v>
      </c>
      <c r="D41" s="10" t="s">
        <v>21</v>
      </c>
      <c r="E41" s="11"/>
      <c r="F41" s="11"/>
      <c r="G41" s="11"/>
      <c r="H41" s="16"/>
      <c r="I41" s="16"/>
      <c r="J41" s="11"/>
      <c r="K41" s="11"/>
      <c r="L41" s="11"/>
      <c r="M41" s="12"/>
    </row>
    <row r="42" spans="1:13" s="3" customFormat="1" ht="18" customHeight="1">
      <c r="A42" s="220" t="s">
        <v>22</v>
      </c>
      <c r="B42" s="220"/>
      <c r="C42" s="13"/>
      <c r="D42" s="13"/>
      <c r="E42" s="13"/>
      <c r="F42" s="11"/>
      <c r="G42" s="11"/>
      <c r="H42" s="33" t="s">
        <v>48</v>
      </c>
      <c r="I42" s="13"/>
      <c r="J42" s="33" t="s">
        <v>48</v>
      </c>
      <c r="K42" s="13"/>
      <c r="L42" s="11"/>
      <c r="M42" s="12"/>
    </row>
    <row r="43" spans="1:13" s="3" customFormat="1" ht="20.100000000000001" customHeight="1">
      <c r="A43" s="14"/>
      <c r="B43" s="15" t="s">
        <v>49</v>
      </c>
      <c r="C43" s="14"/>
      <c r="D43" s="14"/>
      <c r="E43" s="14"/>
      <c r="F43" s="14"/>
      <c r="G43" s="14"/>
      <c r="H43" s="34"/>
      <c r="I43" s="35"/>
      <c r="J43" s="36"/>
      <c r="K43" s="36"/>
      <c r="L43" s="35"/>
      <c r="M43" s="37"/>
    </row>
    <row r="44" spans="1:13" s="3" customFormat="1" ht="20.100000000000001" customHeight="1">
      <c r="C44" s="1" t="s">
        <v>31</v>
      </c>
      <c r="E44" s="18"/>
      <c r="F44" s="19"/>
      <c r="J44" s="38"/>
      <c r="K44" s="38" t="s">
        <v>26</v>
      </c>
      <c r="L44" s="38"/>
      <c r="M44" s="38" t="s">
        <v>50</v>
      </c>
    </row>
    <row r="45" spans="1:13" s="3" customFormat="1" ht="21" customHeight="1">
      <c r="B45" s="21" t="s">
        <v>51</v>
      </c>
      <c r="C45" s="22"/>
      <c r="D45" s="22"/>
      <c r="E45" s="23"/>
      <c r="F45" s="22"/>
      <c r="G45" s="22"/>
      <c r="H45" s="22"/>
    </row>
    <row r="46" spans="1:13" s="3" customFormat="1"/>
    <row r="47" spans="1:13" s="3" customFormat="1"/>
    <row r="48" spans="1:13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</sheetData>
  <mergeCells count="20">
    <mergeCell ref="A4:C4"/>
    <mergeCell ref="D4:F4"/>
    <mergeCell ref="G4:H4"/>
    <mergeCell ref="I4:M4"/>
    <mergeCell ref="A5:C5"/>
    <mergeCell ref="D5:F5"/>
    <mergeCell ref="G5:H5"/>
    <mergeCell ref="I5:M5"/>
    <mergeCell ref="H9:K9"/>
    <mergeCell ref="A42:B42"/>
    <mergeCell ref="A6:C6"/>
    <mergeCell ref="D6:F6"/>
    <mergeCell ref="G6:H6"/>
    <mergeCell ref="I6:M6"/>
    <mergeCell ref="A8:A10"/>
    <mergeCell ref="B8:B10"/>
    <mergeCell ref="C8:G8"/>
    <mergeCell ref="H8:L8"/>
    <mergeCell ref="M8:M9"/>
    <mergeCell ref="F9:F10"/>
  </mergeCells>
  <phoneticPr fontId="4"/>
  <pageMargins left="0.65" right="0.2" top="0.56000000000000005" bottom="0.28000000000000003" header="0.51200000000000001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90"/>
  <sheetViews>
    <sheetView showGridLines="0" showZeros="0" zoomScaleNormal="100" zoomScaleSheetLayoutView="90" workbookViewId="0">
      <selection activeCell="A2" sqref="A2:B2"/>
    </sheetView>
  </sheetViews>
  <sheetFormatPr defaultRowHeight="12"/>
  <cols>
    <col min="1" max="1" width="5" style="2" customWidth="1"/>
    <col min="2" max="2" width="5.42578125" style="2" customWidth="1"/>
    <col min="3" max="6" width="7.28515625" style="48" customWidth="1"/>
    <col min="7" max="7" width="13.7109375" style="2" customWidth="1"/>
    <col min="8" max="11" width="10.7109375" style="2" customWidth="1"/>
    <col min="12" max="12" width="9.140625" style="2" customWidth="1"/>
    <col min="13" max="17" width="9.140625" style="2" hidden="1" customWidth="1"/>
    <col min="18" max="18" width="11.85546875" style="2" hidden="1" customWidth="1"/>
    <col min="19" max="19" width="9.140625" style="2" hidden="1" customWidth="1"/>
    <col min="20" max="20" width="16.42578125" style="2" hidden="1" customWidth="1"/>
    <col min="21" max="21" width="9.140625" style="2" hidden="1" customWidth="1"/>
    <col min="22" max="22" width="7.7109375" style="2" hidden="1" customWidth="1"/>
    <col min="23" max="23" width="16.42578125" style="2" hidden="1" customWidth="1"/>
    <col min="24" max="24" width="9.140625" style="2" hidden="1" customWidth="1"/>
    <col min="25" max="16384" width="9.140625" style="2"/>
  </cols>
  <sheetData>
    <row r="1" spans="1:34">
      <c r="A1" s="40" t="s">
        <v>52</v>
      </c>
      <c r="B1" s="39"/>
      <c r="C1" s="39"/>
      <c r="D1" s="39"/>
      <c r="E1" s="39"/>
      <c r="F1" s="40"/>
      <c r="G1" s="40"/>
      <c r="H1" s="40"/>
      <c r="I1" s="40"/>
      <c r="J1" s="40"/>
      <c r="K1" s="40"/>
      <c r="N1" s="2" t="s">
        <v>53</v>
      </c>
      <c r="T1" s="2" t="s">
        <v>54</v>
      </c>
    </row>
    <row r="2" spans="1:34" ht="22.5" customHeight="1">
      <c r="A2" s="294"/>
      <c r="B2" s="294"/>
      <c r="C2" s="183" t="s">
        <v>55</v>
      </c>
      <c r="D2" s="210"/>
      <c r="E2" s="183" t="s">
        <v>56</v>
      </c>
      <c r="F2" s="40"/>
      <c r="G2" s="40"/>
      <c r="H2" s="40"/>
      <c r="I2" s="42"/>
      <c r="J2" s="43"/>
      <c r="K2" s="44"/>
      <c r="N2" s="45" t="s">
        <v>57</v>
      </c>
      <c r="O2" s="45" t="s">
        <v>58</v>
      </c>
      <c r="P2" s="45" t="s">
        <v>59</v>
      </c>
      <c r="Q2" s="45" t="s">
        <v>19</v>
      </c>
      <c r="R2" s="45" t="s">
        <v>60</v>
      </c>
      <c r="T2" s="45" t="s">
        <v>61</v>
      </c>
      <c r="U2" s="45" t="s">
        <v>62</v>
      </c>
      <c r="V2" s="45" t="s">
        <v>63</v>
      </c>
      <c r="W2" s="45" t="s">
        <v>64</v>
      </c>
    </row>
    <row r="3" spans="1:34" ht="21" customHeight="1">
      <c r="A3" s="295" t="s">
        <v>65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M3" s="2">
        <v>1</v>
      </c>
      <c r="N3" s="46" t="str">
        <f>IF($G11="","",FLOOR(TIME(HOUR($G11), MINUTE($G11), 0)+"0:10","0:30"))</f>
        <v/>
      </c>
      <c r="O3" s="2">
        <v>2020</v>
      </c>
      <c r="P3" s="47">
        <v>1</v>
      </c>
      <c r="Q3" s="48">
        <v>0.20833333333333801</v>
      </c>
      <c r="R3" s="47" t="str">
        <f t="shared" ref="R3:R33" si="0">IF($I11="","",$I11)</f>
        <v/>
      </c>
      <c r="T3" s="49" t="s">
        <v>66</v>
      </c>
      <c r="U3" s="50">
        <f>$N$35*24*2</f>
        <v>0</v>
      </c>
      <c r="V3" s="207">
        <v>900</v>
      </c>
      <c r="W3" s="52">
        <f>U3*V3</f>
        <v>0</v>
      </c>
    </row>
    <row r="4" spans="1:34" ht="16.5" customHeight="1">
      <c r="A4" s="296" t="s">
        <v>3</v>
      </c>
      <c r="B4" s="297"/>
      <c r="C4" s="298"/>
      <c r="D4" s="299"/>
      <c r="E4" s="299"/>
      <c r="F4" s="300"/>
      <c r="G4" s="212" t="s">
        <v>4</v>
      </c>
      <c r="H4" s="298"/>
      <c r="I4" s="299"/>
      <c r="J4" s="299"/>
      <c r="K4" s="300"/>
      <c r="M4" s="2">
        <v>2</v>
      </c>
      <c r="N4" s="46" t="str">
        <f t="shared" ref="N4:N33" si="1">IF($G12="","",FLOOR(TIME(HOUR($G12), MINUTE($G12), 0)+"0:10","0:30"))</f>
        <v/>
      </c>
      <c r="O4" s="2">
        <v>2021</v>
      </c>
      <c r="P4" s="47">
        <v>2</v>
      </c>
      <c r="Q4" s="48">
        <v>0.21180555555556099</v>
      </c>
      <c r="R4" s="47" t="str">
        <f t="shared" si="0"/>
        <v/>
      </c>
      <c r="T4" s="49" t="s">
        <v>67</v>
      </c>
      <c r="U4" s="50">
        <f>$R$35</f>
        <v>1</v>
      </c>
      <c r="V4" s="207">
        <v>1000</v>
      </c>
      <c r="W4" s="52">
        <f>U4*V4</f>
        <v>1000</v>
      </c>
      <c r="X4" s="2" t="s">
        <v>68</v>
      </c>
    </row>
    <row r="5" spans="1:34" ht="20.100000000000001" customHeight="1" thickBot="1">
      <c r="A5" s="292" t="s">
        <v>5</v>
      </c>
      <c r="B5" s="293"/>
      <c r="C5" s="280"/>
      <c r="D5" s="281"/>
      <c r="E5" s="281"/>
      <c r="F5" s="282"/>
      <c r="G5" s="213" t="s">
        <v>6</v>
      </c>
      <c r="H5" s="283"/>
      <c r="I5" s="284"/>
      <c r="J5" s="284"/>
      <c r="K5" s="285"/>
      <c r="M5" s="2">
        <v>3</v>
      </c>
      <c r="N5" s="46" t="str">
        <f t="shared" si="1"/>
        <v/>
      </c>
      <c r="O5" s="2">
        <v>2022</v>
      </c>
      <c r="P5" s="47">
        <v>3</v>
      </c>
      <c r="Q5" s="48">
        <v>0.21527777777778401</v>
      </c>
      <c r="R5" s="47">
        <f t="shared" si="0"/>
        <v>0</v>
      </c>
      <c r="T5" s="49"/>
      <c r="U5" s="12"/>
      <c r="V5" s="207"/>
      <c r="W5" s="54"/>
    </row>
    <row r="6" spans="1:34" ht="20.100000000000001" customHeight="1" thickBot="1">
      <c r="A6" s="279" t="s">
        <v>69</v>
      </c>
      <c r="B6" s="279"/>
      <c r="C6" s="280"/>
      <c r="D6" s="281"/>
      <c r="E6" s="281"/>
      <c r="F6" s="282"/>
      <c r="G6" s="213" t="s">
        <v>70</v>
      </c>
      <c r="H6" s="283"/>
      <c r="I6" s="284"/>
      <c r="J6" s="284"/>
      <c r="K6" s="285"/>
      <c r="L6" s="56"/>
      <c r="M6" s="2">
        <v>4</v>
      </c>
      <c r="N6" s="46" t="str">
        <f t="shared" si="1"/>
        <v/>
      </c>
      <c r="O6" s="2">
        <v>2023</v>
      </c>
      <c r="P6" s="47">
        <v>4</v>
      </c>
      <c r="Q6" s="48">
        <v>0.21875000000000699</v>
      </c>
      <c r="R6" s="47" t="str">
        <f t="shared" si="0"/>
        <v/>
      </c>
      <c r="T6" s="57" t="s">
        <v>71</v>
      </c>
      <c r="U6" s="58"/>
      <c r="V6" s="59"/>
      <c r="W6" s="60">
        <f>SUM(W3:W5)</f>
        <v>1000</v>
      </c>
      <c r="X6" s="1" t="s">
        <v>72</v>
      </c>
      <c r="AC6" s="61"/>
    </row>
    <row r="7" spans="1:34" ht="20.100000000000001" customHeight="1">
      <c r="A7" s="62"/>
      <c r="B7" s="62"/>
      <c r="C7" s="63"/>
      <c r="D7" s="63"/>
      <c r="E7" s="63"/>
      <c r="F7" s="63"/>
      <c r="G7" s="212" t="s">
        <v>73</v>
      </c>
      <c r="H7" s="64"/>
      <c r="I7" s="65"/>
      <c r="J7" s="65"/>
      <c r="K7" s="65"/>
      <c r="L7" s="56"/>
      <c r="M7" s="2">
        <v>5</v>
      </c>
      <c r="N7" s="46" t="str">
        <f t="shared" si="1"/>
        <v/>
      </c>
      <c r="O7" s="2">
        <v>2024</v>
      </c>
      <c r="P7" s="47">
        <v>5</v>
      </c>
      <c r="Q7" s="48">
        <v>0.22222222222223001</v>
      </c>
      <c r="R7" s="47" t="str">
        <f t="shared" si="0"/>
        <v/>
      </c>
      <c r="T7" s="66"/>
      <c r="U7" s="18"/>
      <c r="V7" s="18"/>
      <c r="W7" s="67"/>
      <c r="X7" s="1"/>
      <c r="AC7" s="61"/>
    </row>
    <row r="8" spans="1:34" ht="12" customHeight="1">
      <c r="A8" s="40"/>
      <c r="B8" s="40"/>
      <c r="C8" s="40"/>
      <c r="D8" s="40"/>
      <c r="E8" s="40"/>
      <c r="F8" s="40"/>
      <c r="G8" s="68"/>
      <c r="H8" s="69"/>
      <c r="I8" s="40"/>
      <c r="J8" s="40"/>
      <c r="K8" s="40"/>
      <c r="M8" s="2">
        <v>6</v>
      </c>
      <c r="N8" s="46" t="str">
        <f t="shared" si="1"/>
        <v/>
      </c>
      <c r="O8" s="2">
        <v>2025</v>
      </c>
      <c r="P8" s="47">
        <v>6</v>
      </c>
      <c r="Q8" s="48">
        <v>0.225694444444453</v>
      </c>
      <c r="R8" s="47" t="str">
        <f t="shared" si="0"/>
        <v/>
      </c>
      <c r="X8" s="1" t="s">
        <v>74</v>
      </c>
      <c r="AC8" s="61"/>
    </row>
    <row r="9" spans="1:34" ht="12" customHeight="1">
      <c r="A9" s="275" t="s">
        <v>9</v>
      </c>
      <c r="B9" s="275" t="s">
        <v>10</v>
      </c>
      <c r="C9" s="286" t="s">
        <v>75</v>
      </c>
      <c r="D9" s="287"/>
      <c r="E9" s="286" t="s">
        <v>76</v>
      </c>
      <c r="F9" s="287"/>
      <c r="G9" s="290" t="s">
        <v>77</v>
      </c>
      <c r="H9" s="290" t="s">
        <v>78</v>
      </c>
      <c r="I9" s="275" t="s">
        <v>79</v>
      </c>
      <c r="J9" s="275" t="s">
        <v>80</v>
      </c>
      <c r="K9" s="214" t="s">
        <v>81</v>
      </c>
      <c r="M9" s="2">
        <v>7</v>
      </c>
      <c r="N9" s="46" t="str">
        <f t="shared" si="1"/>
        <v/>
      </c>
      <c r="O9" s="2">
        <v>2026</v>
      </c>
      <c r="P9" s="47">
        <v>7</v>
      </c>
      <c r="Q9" s="48">
        <v>0.22916666666667601</v>
      </c>
      <c r="R9" s="47" t="str">
        <f t="shared" si="0"/>
        <v/>
      </c>
      <c r="AC9" s="276"/>
      <c r="AD9" s="276"/>
      <c r="AE9" s="276"/>
      <c r="AF9" s="276"/>
      <c r="AG9" s="276"/>
      <c r="AH9" s="276"/>
    </row>
    <row r="10" spans="1:34" ht="12" customHeight="1">
      <c r="A10" s="275"/>
      <c r="B10" s="275"/>
      <c r="C10" s="288"/>
      <c r="D10" s="289"/>
      <c r="E10" s="288"/>
      <c r="F10" s="289"/>
      <c r="G10" s="291"/>
      <c r="H10" s="291"/>
      <c r="I10" s="275"/>
      <c r="J10" s="275"/>
      <c r="K10" s="215" t="s">
        <v>82</v>
      </c>
      <c r="M10" s="2">
        <v>8</v>
      </c>
      <c r="N10" s="46" t="str">
        <f t="shared" si="1"/>
        <v/>
      </c>
      <c r="O10" s="2">
        <v>2027</v>
      </c>
      <c r="P10" s="47">
        <v>8</v>
      </c>
      <c r="Q10" s="48">
        <v>0.232638888888899</v>
      </c>
      <c r="R10" s="47" t="str">
        <f t="shared" si="0"/>
        <v/>
      </c>
      <c r="AC10" s="276"/>
      <c r="AD10" s="276"/>
      <c r="AE10" s="276"/>
      <c r="AF10" s="276"/>
      <c r="AG10" s="276"/>
      <c r="AH10" s="276"/>
    </row>
    <row r="11" spans="1:34" ht="18.95" customHeight="1">
      <c r="A11" s="217">
        <v>1</v>
      </c>
      <c r="B11" s="73" t="str">
        <f>IF(OR($A$2="",$D$2="",$A11=""),"",TEXT(DATE($A$2,$D$2,$A11),"aaa"))</f>
        <v/>
      </c>
      <c r="C11" s="268"/>
      <c r="D11" s="269"/>
      <c r="E11" s="268"/>
      <c r="F11" s="269"/>
      <c r="G11" s="185" t="str">
        <f>IF(OR(C11="",E11=""),"",E11-C11)</f>
        <v/>
      </c>
      <c r="H11" s="186" t="str">
        <f>IF($N3="","",($N3*24)*2*900)</f>
        <v/>
      </c>
      <c r="I11" s="187"/>
      <c r="J11" s="186" t="str">
        <f t="shared" ref="J11:J41" si="2">IF($H$7="","",IF($H$7="無","",IFERROR(($H11+$I11)*0.1,"")))</f>
        <v/>
      </c>
      <c r="K11" s="188" t="str">
        <f t="shared" ref="K11:K41" si="3">IF($H11="","",$H11+$I11-IF($J11="",0,$J11))</f>
        <v/>
      </c>
      <c r="M11" s="2">
        <v>9</v>
      </c>
      <c r="N11" s="46" t="str">
        <f t="shared" si="1"/>
        <v/>
      </c>
      <c r="O11" s="2">
        <v>2028</v>
      </c>
      <c r="P11" s="47">
        <v>9</v>
      </c>
      <c r="Q11" s="48">
        <v>0.23611111111112201</v>
      </c>
      <c r="R11" s="47" t="str">
        <f t="shared" si="0"/>
        <v/>
      </c>
      <c r="T11" s="277" t="s">
        <v>83</v>
      </c>
      <c r="U11" s="277"/>
      <c r="V11" s="277"/>
      <c r="W11" s="77">
        <f>$J$42</f>
        <v>0</v>
      </c>
    </row>
    <row r="12" spans="1:34" ht="18.95" customHeight="1" thickBot="1">
      <c r="A12" s="217"/>
      <c r="B12" s="73" t="str">
        <f t="shared" ref="B12:B41" si="4">IF(OR($A$2="",$D$2="",$A12=""),"",TEXT(DATE($A$2,$D$2,$A12),"aaa"))</f>
        <v/>
      </c>
      <c r="C12" s="268"/>
      <c r="D12" s="269"/>
      <c r="E12" s="268"/>
      <c r="F12" s="269"/>
      <c r="G12" s="185" t="str">
        <f t="shared" ref="G12:G41" si="5">IF(OR(C12="",E12=""),"",E12-C12)</f>
        <v/>
      </c>
      <c r="H12" s="186" t="str">
        <f>IF($N4="","",($N4*24)*2*900)</f>
        <v/>
      </c>
      <c r="I12" s="187"/>
      <c r="J12" s="186" t="str">
        <f t="shared" si="2"/>
        <v/>
      </c>
      <c r="K12" s="188" t="str">
        <f t="shared" si="3"/>
        <v/>
      </c>
      <c r="L12" s="78"/>
      <c r="M12" s="2">
        <v>10</v>
      </c>
      <c r="N12" s="46" t="str">
        <f t="shared" si="1"/>
        <v/>
      </c>
      <c r="O12" s="2">
        <v>2029</v>
      </c>
      <c r="P12" s="47">
        <v>10</v>
      </c>
      <c r="Q12" s="48">
        <v>0.239583333333345</v>
      </c>
      <c r="R12" s="47" t="str">
        <f t="shared" si="0"/>
        <v/>
      </c>
      <c r="T12" s="3"/>
      <c r="U12" s="3"/>
      <c r="V12" s="3"/>
      <c r="W12" s="3"/>
    </row>
    <row r="13" spans="1:34" ht="18.95" customHeight="1" thickBot="1">
      <c r="A13" s="217"/>
      <c r="B13" s="73" t="str">
        <f t="shared" si="4"/>
        <v/>
      </c>
      <c r="C13" s="268"/>
      <c r="D13" s="269"/>
      <c r="E13" s="268"/>
      <c r="F13" s="269"/>
      <c r="G13" s="185" t="str">
        <f t="shared" si="5"/>
        <v/>
      </c>
      <c r="H13" s="186" t="str">
        <f>IF($N5="","",($N5*24)*2*900)</f>
        <v/>
      </c>
      <c r="I13" s="187">
        <v>0</v>
      </c>
      <c r="J13" s="186" t="str">
        <f t="shared" si="2"/>
        <v/>
      </c>
      <c r="K13" s="188" t="str">
        <f t="shared" si="3"/>
        <v/>
      </c>
      <c r="M13" s="2">
        <v>11</v>
      </c>
      <c r="N13" s="46" t="str">
        <f t="shared" si="1"/>
        <v/>
      </c>
      <c r="O13" s="2">
        <v>2030</v>
      </c>
      <c r="P13" s="47">
        <v>11</v>
      </c>
      <c r="Q13" s="48">
        <v>0.24305555555556799</v>
      </c>
      <c r="R13" s="47" t="str">
        <f t="shared" si="0"/>
        <v/>
      </c>
      <c r="T13" s="277" t="s">
        <v>84</v>
      </c>
      <c r="U13" s="277"/>
      <c r="V13" s="278"/>
      <c r="W13" s="79">
        <f>$W$6-$W$11</f>
        <v>1000</v>
      </c>
    </row>
    <row r="14" spans="1:34" ht="18.95" customHeight="1">
      <c r="A14" s="217"/>
      <c r="B14" s="73" t="str">
        <f t="shared" si="4"/>
        <v/>
      </c>
      <c r="C14" s="268"/>
      <c r="D14" s="269"/>
      <c r="E14" s="268"/>
      <c r="F14" s="269"/>
      <c r="G14" s="185" t="str">
        <f t="shared" si="5"/>
        <v/>
      </c>
      <c r="H14" s="186" t="str">
        <f>IF($N6="","",($N6*24)*2*900)</f>
        <v/>
      </c>
      <c r="I14" s="187"/>
      <c r="J14" s="186" t="str">
        <f t="shared" si="2"/>
        <v/>
      </c>
      <c r="K14" s="188" t="str">
        <f t="shared" si="3"/>
        <v/>
      </c>
      <c r="M14" s="2">
        <v>12</v>
      </c>
      <c r="N14" s="46" t="str">
        <f t="shared" si="1"/>
        <v/>
      </c>
      <c r="O14" s="2">
        <v>2031</v>
      </c>
      <c r="P14" s="47">
        <v>12</v>
      </c>
      <c r="Q14" s="48">
        <v>0.246527777777791</v>
      </c>
      <c r="R14" s="47" t="str">
        <f t="shared" si="0"/>
        <v/>
      </c>
    </row>
    <row r="15" spans="1:34" ht="18.95" customHeight="1">
      <c r="A15" s="217"/>
      <c r="B15" s="73" t="str">
        <f t="shared" si="4"/>
        <v/>
      </c>
      <c r="C15" s="268"/>
      <c r="D15" s="269"/>
      <c r="E15" s="268"/>
      <c r="F15" s="269"/>
      <c r="G15" s="185" t="str">
        <f t="shared" si="5"/>
        <v/>
      </c>
      <c r="H15" s="186" t="str">
        <f t="shared" ref="H15:H41" si="6">IF($N7="","",($N7*24)*2*900)</f>
        <v/>
      </c>
      <c r="I15" s="187"/>
      <c r="J15" s="186" t="str">
        <f t="shared" si="2"/>
        <v/>
      </c>
      <c r="K15" s="188" t="str">
        <f t="shared" si="3"/>
        <v/>
      </c>
      <c r="M15" s="2">
        <v>13</v>
      </c>
      <c r="N15" s="46" t="str">
        <f t="shared" si="1"/>
        <v/>
      </c>
      <c r="O15" s="2">
        <v>2032</v>
      </c>
      <c r="P15" s="80"/>
      <c r="Q15" s="48">
        <v>0.25000000000001399</v>
      </c>
      <c r="R15" s="47" t="str">
        <f t="shared" si="0"/>
        <v/>
      </c>
    </row>
    <row r="16" spans="1:34" ht="18.95" customHeight="1">
      <c r="A16" s="217"/>
      <c r="B16" s="73" t="str">
        <f t="shared" si="4"/>
        <v/>
      </c>
      <c r="C16" s="268"/>
      <c r="D16" s="269"/>
      <c r="E16" s="268"/>
      <c r="F16" s="269"/>
      <c r="G16" s="185" t="str">
        <f t="shared" si="5"/>
        <v/>
      </c>
      <c r="H16" s="186" t="str">
        <f t="shared" si="6"/>
        <v/>
      </c>
      <c r="I16" s="187"/>
      <c r="J16" s="186" t="str">
        <f t="shared" si="2"/>
        <v/>
      </c>
      <c r="K16" s="188" t="str">
        <f t="shared" si="3"/>
        <v/>
      </c>
      <c r="M16" s="2">
        <v>14</v>
      </c>
      <c r="N16" s="46" t="str">
        <f t="shared" si="1"/>
        <v/>
      </c>
      <c r="O16" s="2">
        <v>2033</v>
      </c>
      <c r="P16" s="80"/>
      <c r="Q16" s="48">
        <v>0.25347222222223698</v>
      </c>
      <c r="R16" s="47" t="str">
        <f t="shared" si="0"/>
        <v/>
      </c>
      <c r="T16" s="81" t="e">
        <f>H12+I12+J12</f>
        <v>#VALUE!</v>
      </c>
    </row>
    <row r="17" spans="1:18" ht="18.95" customHeight="1">
      <c r="A17" s="217"/>
      <c r="B17" s="73" t="str">
        <f t="shared" si="4"/>
        <v/>
      </c>
      <c r="C17" s="268"/>
      <c r="D17" s="269"/>
      <c r="E17" s="268"/>
      <c r="F17" s="269"/>
      <c r="G17" s="185" t="str">
        <f t="shared" si="5"/>
        <v/>
      </c>
      <c r="H17" s="186" t="str">
        <f t="shared" si="6"/>
        <v/>
      </c>
      <c r="I17" s="187"/>
      <c r="J17" s="186" t="str">
        <f t="shared" si="2"/>
        <v/>
      </c>
      <c r="K17" s="188" t="str">
        <f t="shared" si="3"/>
        <v/>
      </c>
      <c r="M17" s="2">
        <v>15</v>
      </c>
      <c r="N17" s="46" t="str">
        <f t="shared" si="1"/>
        <v/>
      </c>
      <c r="O17" s="2">
        <v>2034</v>
      </c>
      <c r="P17" s="80"/>
      <c r="Q17" s="48">
        <v>0.25694444444446002</v>
      </c>
      <c r="R17" s="47" t="str">
        <f t="shared" si="0"/>
        <v/>
      </c>
    </row>
    <row r="18" spans="1:18" ht="18.95" customHeight="1">
      <c r="A18" s="217"/>
      <c r="B18" s="73" t="str">
        <f t="shared" si="4"/>
        <v/>
      </c>
      <c r="C18" s="268"/>
      <c r="D18" s="269"/>
      <c r="E18" s="268"/>
      <c r="F18" s="269"/>
      <c r="G18" s="185" t="str">
        <f t="shared" si="5"/>
        <v/>
      </c>
      <c r="H18" s="186" t="str">
        <f t="shared" si="6"/>
        <v/>
      </c>
      <c r="I18" s="187"/>
      <c r="J18" s="186" t="str">
        <f t="shared" si="2"/>
        <v/>
      </c>
      <c r="K18" s="188" t="str">
        <f t="shared" si="3"/>
        <v/>
      </c>
      <c r="M18" s="2">
        <v>16</v>
      </c>
      <c r="N18" s="46" t="str">
        <f t="shared" si="1"/>
        <v/>
      </c>
      <c r="O18" s="2">
        <v>2035</v>
      </c>
      <c r="P18" s="80"/>
      <c r="Q18" s="48">
        <v>0.26041666666668301</v>
      </c>
      <c r="R18" s="47" t="str">
        <f t="shared" si="0"/>
        <v/>
      </c>
    </row>
    <row r="19" spans="1:18" ht="18.95" customHeight="1">
      <c r="A19" s="217"/>
      <c r="B19" s="73" t="str">
        <f t="shared" si="4"/>
        <v/>
      </c>
      <c r="C19" s="268"/>
      <c r="D19" s="269"/>
      <c r="E19" s="268"/>
      <c r="F19" s="269"/>
      <c r="G19" s="185" t="str">
        <f t="shared" si="5"/>
        <v/>
      </c>
      <c r="H19" s="186" t="str">
        <f t="shared" si="6"/>
        <v/>
      </c>
      <c r="I19" s="187"/>
      <c r="J19" s="186" t="str">
        <f t="shared" si="2"/>
        <v/>
      </c>
      <c r="K19" s="188" t="str">
        <f t="shared" si="3"/>
        <v/>
      </c>
      <c r="M19" s="2">
        <v>17</v>
      </c>
      <c r="N19" s="46" t="str">
        <f t="shared" si="1"/>
        <v/>
      </c>
      <c r="O19" s="2">
        <v>2036</v>
      </c>
      <c r="P19" s="80"/>
      <c r="Q19" s="48">
        <v>0.26388888888890599</v>
      </c>
      <c r="R19" s="47" t="str">
        <f t="shared" si="0"/>
        <v/>
      </c>
    </row>
    <row r="20" spans="1:18" ht="18.95" customHeight="1">
      <c r="A20" s="217"/>
      <c r="B20" s="73" t="str">
        <f t="shared" si="4"/>
        <v/>
      </c>
      <c r="C20" s="268"/>
      <c r="D20" s="269"/>
      <c r="E20" s="268"/>
      <c r="F20" s="269"/>
      <c r="G20" s="185" t="str">
        <f t="shared" si="5"/>
        <v/>
      </c>
      <c r="H20" s="186" t="str">
        <f t="shared" si="6"/>
        <v/>
      </c>
      <c r="I20" s="187"/>
      <c r="J20" s="186" t="str">
        <f t="shared" si="2"/>
        <v/>
      </c>
      <c r="K20" s="188" t="str">
        <f t="shared" si="3"/>
        <v/>
      </c>
      <c r="M20" s="2">
        <v>18</v>
      </c>
      <c r="N20" s="46" t="str">
        <f t="shared" si="1"/>
        <v/>
      </c>
      <c r="O20" s="2">
        <v>2037</v>
      </c>
      <c r="P20" s="80"/>
      <c r="Q20" s="48">
        <v>0.26736111111112898</v>
      </c>
      <c r="R20" s="47" t="str">
        <f t="shared" si="0"/>
        <v/>
      </c>
    </row>
    <row r="21" spans="1:18" ht="18.95" customHeight="1">
      <c r="A21" s="217"/>
      <c r="B21" s="73" t="str">
        <f t="shared" si="4"/>
        <v/>
      </c>
      <c r="C21" s="268"/>
      <c r="D21" s="269"/>
      <c r="E21" s="268"/>
      <c r="F21" s="269"/>
      <c r="G21" s="185" t="str">
        <f t="shared" si="5"/>
        <v/>
      </c>
      <c r="H21" s="186" t="str">
        <f t="shared" si="6"/>
        <v/>
      </c>
      <c r="I21" s="187"/>
      <c r="J21" s="186" t="str">
        <f t="shared" si="2"/>
        <v/>
      </c>
      <c r="K21" s="188" t="str">
        <f t="shared" si="3"/>
        <v/>
      </c>
      <c r="M21" s="2">
        <v>19</v>
      </c>
      <c r="N21" s="46" t="str">
        <f t="shared" si="1"/>
        <v/>
      </c>
      <c r="O21" s="2">
        <v>2038</v>
      </c>
      <c r="P21" s="80"/>
      <c r="Q21" s="48">
        <v>0.27083333333335202</v>
      </c>
      <c r="R21" s="47" t="str">
        <f t="shared" si="0"/>
        <v/>
      </c>
    </row>
    <row r="22" spans="1:18" ht="18.95" customHeight="1">
      <c r="A22" s="217"/>
      <c r="B22" s="73" t="str">
        <f t="shared" si="4"/>
        <v/>
      </c>
      <c r="C22" s="268"/>
      <c r="D22" s="269"/>
      <c r="E22" s="268"/>
      <c r="F22" s="269"/>
      <c r="G22" s="185" t="str">
        <f t="shared" si="5"/>
        <v/>
      </c>
      <c r="H22" s="186" t="str">
        <f t="shared" si="6"/>
        <v/>
      </c>
      <c r="I22" s="187"/>
      <c r="J22" s="186" t="str">
        <f t="shared" si="2"/>
        <v/>
      </c>
      <c r="K22" s="188" t="str">
        <f t="shared" si="3"/>
        <v/>
      </c>
      <c r="M22" s="2">
        <v>20</v>
      </c>
      <c r="N22" s="46" t="str">
        <f t="shared" si="1"/>
        <v/>
      </c>
      <c r="O22" s="2">
        <v>2039</v>
      </c>
      <c r="P22" s="80"/>
      <c r="Q22" s="48">
        <v>0.27430555555557501</v>
      </c>
      <c r="R22" s="47" t="str">
        <f t="shared" si="0"/>
        <v/>
      </c>
    </row>
    <row r="23" spans="1:18" ht="18.95" customHeight="1">
      <c r="A23" s="217"/>
      <c r="B23" s="73" t="str">
        <f t="shared" si="4"/>
        <v/>
      </c>
      <c r="C23" s="268"/>
      <c r="D23" s="269"/>
      <c r="E23" s="268"/>
      <c r="F23" s="269"/>
      <c r="G23" s="185" t="str">
        <f t="shared" si="5"/>
        <v/>
      </c>
      <c r="H23" s="186" t="str">
        <f t="shared" si="6"/>
        <v/>
      </c>
      <c r="I23" s="187"/>
      <c r="J23" s="186" t="str">
        <f t="shared" si="2"/>
        <v/>
      </c>
      <c r="K23" s="188" t="str">
        <f t="shared" si="3"/>
        <v/>
      </c>
      <c r="M23" s="2">
        <v>21</v>
      </c>
      <c r="N23" s="46" t="str">
        <f t="shared" si="1"/>
        <v/>
      </c>
      <c r="O23" s="2">
        <v>2040</v>
      </c>
      <c r="P23" s="80"/>
      <c r="Q23" s="48">
        <v>0.277777777777798</v>
      </c>
      <c r="R23" s="47" t="str">
        <f t="shared" si="0"/>
        <v/>
      </c>
    </row>
    <row r="24" spans="1:18" ht="18.95" customHeight="1">
      <c r="A24" s="217"/>
      <c r="B24" s="73" t="str">
        <f t="shared" si="4"/>
        <v/>
      </c>
      <c r="C24" s="268"/>
      <c r="D24" s="269"/>
      <c r="E24" s="268"/>
      <c r="F24" s="269"/>
      <c r="G24" s="185" t="str">
        <f t="shared" si="5"/>
        <v/>
      </c>
      <c r="H24" s="186" t="str">
        <f t="shared" si="6"/>
        <v/>
      </c>
      <c r="I24" s="187"/>
      <c r="J24" s="186" t="str">
        <f t="shared" si="2"/>
        <v/>
      </c>
      <c r="K24" s="188" t="str">
        <f t="shared" si="3"/>
        <v/>
      </c>
      <c r="M24" s="2">
        <v>22</v>
      </c>
      <c r="N24" s="46" t="str">
        <f t="shared" si="1"/>
        <v/>
      </c>
      <c r="O24" s="2">
        <v>2041</v>
      </c>
      <c r="P24" s="80"/>
      <c r="Q24" s="48">
        <v>0.28125000000002098</v>
      </c>
      <c r="R24" s="47" t="str">
        <f t="shared" si="0"/>
        <v/>
      </c>
    </row>
    <row r="25" spans="1:18" ht="18.95" customHeight="1">
      <c r="A25" s="217"/>
      <c r="B25" s="73" t="str">
        <f t="shared" si="4"/>
        <v/>
      </c>
      <c r="C25" s="268"/>
      <c r="D25" s="269"/>
      <c r="E25" s="268"/>
      <c r="F25" s="269"/>
      <c r="G25" s="185" t="str">
        <f t="shared" si="5"/>
        <v/>
      </c>
      <c r="H25" s="186" t="str">
        <f t="shared" si="6"/>
        <v/>
      </c>
      <c r="I25" s="187"/>
      <c r="J25" s="186" t="str">
        <f t="shared" si="2"/>
        <v/>
      </c>
      <c r="K25" s="188" t="str">
        <f t="shared" si="3"/>
        <v/>
      </c>
      <c r="M25" s="2">
        <v>23</v>
      </c>
      <c r="N25" s="46" t="str">
        <f t="shared" si="1"/>
        <v/>
      </c>
      <c r="O25" s="2">
        <v>2042</v>
      </c>
      <c r="P25" s="80"/>
      <c r="Q25" s="48">
        <v>0.28472222222224403</v>
      </c>
      <c r="R25" s="47" t="str">
        <f t="shared" si="0"/>
        <v/>
      </c>
    </row>
    <row r="26" spans="1:18" ht="18.95" customHeight="1">
      <c r="A26" s="217"/>
      <c r="B26" s="73" t="str">
        <f t="shared" si="4"/>
        <v/>
      </c>
      <c r="C26" s="268"/>
      <c r="D26" s="269"/>
      <c r="E26" s="268"/>
      <c r="F26" s="269"/>
      <c r="G26" s="185" t="str">
        <f t="shared" si="5"/>
        <v/>
      </c>
      <c r="H26" s="186" t="str">
        <f t="shared" si="6"/>
        <v/>
      </c>
      <c r="I26" s="187"/>
      <c r="J26" s="186" t="str">
        <f t="shared" si="2"/>
        <v/>
      </c>
      <c r="K26" s="188" t="str">
        <f t="shared" si="3"/>
        <v/>
      </c>
      <c r="M26" s="2">
        <v>24</v>
      </c>
      <c r="N26" s="46" t="str">
        <f t="shared" si="1"/>
        <v/>
      </c>
      <c r="O26" s="2">
        <v>2043</v>
      </c>
      <c r="P26" s="80"/>
      <c r="Q26" s="48">
        <v>0.28819444444446701</v>
      </c>
      <c r="R26" s="47" t="str">
        <f t="shared" si="0"/>
        <v/>
      </c>
    </row>
    <row r="27" spans="1:18" ht="18.95" customHeight="1">
      <c r="A27" s="217"/>
      <c r="B27" s="73" t="str">
        <f t="shared" si="4"/>
        <v/>
      </c>
      <c r="C27" s="268"/>
      <c r="D27" s="269"/>
      <c r="E27" s="268"/>
      <c r="F27" s="269"/>
      <c r="G27" s="185" t="str">
        <f t="shared" si="5"/>
        <v/>
      </c>
      <c r="H27" s="186" t="str">
        <f t="shared" si="6"/>
        <v/>
      </c>
      <c r="I27" s="187"/>
      <c r="J27" s="186" t="str">
        <f t="shared" si="2"/>
        <v/>
      </c>
      <c r="K27" s="188" t="str">
        <f t="shared" si="3"/>
        <v/>
      </c>
      <c r="M27" s="2">
        <v>25</v>
      </c>
      <c r="N27" s="46" t="str">
        <f t="shared" si="1"/>
        <v/>
      </c>
      <c r="O27" s="2">
        <v>2044</v>
      </c>
      <c r="P27" s="80"/>
      <c r="Q27" s="48">
        <v>0.29166666666669</v>
      </c>
      <c r="R27" s="47" t="str">
        <f t="shared" si="0"/>
        <v/>
      </c>
    </row>
    <row r="28" spans="1:18" ht="18.95" customHeight="1">
      <c r="A28" s="217"/>
      <c r="B28" s="73" t="str">
        <f t="shared" si="4"/>
        <v/>
      </c>
      <c r="C28" s="266"/>
      <c r="D28" s="267"/>
      <c r="E28" s="268"/>
      <c r="F28" s="269"/>
      <c r="G28" s="185" t="str">
        <f t="shared" si="5"/>
        <v/>
      </c>
      <c r="H28" s="186" t="str">
        <f t="shared" si="6"/>
        <v/>
      </c>
      <c r="I28" s="187"/>
      <c r="J28" s="186" t="str">
        <f t="shared" si="2"/>
        <v/>
      </c>
      <c r="K28" s="188" t="str">
        <f t="shared" si="3"/>
        <v/>
      </c>
      <c r="M28" s="2">
        <v>26</v>
      </c>
      <c r="N28" s="46" t="str">
        <f t="shared" si="1"/>
        <v/>
      </c>
      <c r="O28" s="2">
        <v>2045</v>
      </c>
      <c r="P28" s="80"/>
      <c r="Q28" s="48">
        <v>0.29513888888891299</v>
      </c>
      <c r="R28" s="47" t="str">
        <f t="shared" si="0"/>
        <v/>
      </c>
    </row>
    <row r="29" spans="1:18" ht="18.95" customHeight="1">
      <c r="A29" s="217"/>
      <c r="B29" s="73" t="str">
        <f t="shared" si="4"/>
        <v/>
      </c>
      <c r="C29" s="266"/>
      <c r="D29" s="267"/>
      <c r="E29" s="268"/>
      <c r="F29" s="269"/>
      <c r="G29" s="185" t="str">
        <f t="shared" si="5"/>
        <v/>
      </c>
      <c r="H29" s="186" t="str">
        <f t="shared" si="6"/>
        <v/>
      </c>
      <c r="I29" s="187"/>
      <c r="J29" s="186" t="str">
        <f t="shared" si="2"/>
        <v/>
      </c>
      <c r="K29" s="188" t="str">
        <f t="shared" si="3"/>
        <v/>
      </c>
      <c r="M29" s="2">
        <v>27</v>
      </c>
      <c r="N29" s="46" t="str">
        <f t="shared" si="1"/>
        <v/>
      </c>
      <c r="O29" s="2">
        <v>2046</v>
      </c>
      <c r="P29" s="80"/>
      <c r="Q29" s="48">
        <v>0.29861111111113597</v>
      </c>
      <c r="R29" s="47" t="str">
        <f t="shared" si="0"/>
        <v/>
      </c>
    </row>
    <row r="30" spans="1:18" ht="18.95" customHeight="1">
      <c r="A30" s="217"/>
      <c r="B30" s="73" t="str">
        <f t="shared" si="4"/>
        <v/>
      </c>
      <c r="C30" s="266"/>
      <c r="D30" s="267"/>
      <c r="E30" s="268"/>
      <c r="F30" s="269"/>
      <c r="G30" s="185" t="str">
        <f t="shared" si="5"/>
        <v/>
      </c>
      <c r="H30" s="186" t="str">
        <f t="shared" si="6"/>
        <v/>
      </c>
      <c r="I30" s="187"/>
      <c r="J30" s="186" t="str">
        <f t="shared" si="2"/>
        <v/>
      </c>
      <c r="K30" s="188" t="str">
        <f t="shared" si="3"/>
        <v/>
      </c>
      <c r="M30" s="2">
        <v>28</v>
      </c>
      <c r="N30" s="46" t="str">
        <f t="shared" si="1"/>
        <v/>
      </c>
      <c r="O30" s="2">
        <v>2047</v>
      </c>
      <c r="P30" s="80"/>
      <c r="Q30" s="48">
        <v>0.30208333333335902</v>
      </c>
      <c r="R30" s="47" t="str">
        <f t="shared" si="0"/>
        <v/>
      </c>
    </row>
    <row r="31" spans="1:18" ht="18.95" customHeight="1">
      <c r="A31" s="217"/>
      <c r="B31" s="73" t="str">
        <f t="shared" si="4"/>
        <v/>
      </c>
      <c r="C31" s="266"/>
      <c r="D31" s="267"/>
      <c r="E31" s="268"/>
      <c r="F31" s="269"/>
      <c r="G31" s="185" t="str">
        <f t="shared" si="5"/>
        <v/>
      </c>
      <c r="H31" s="186" t="str">
        <f t="shared" si="6"/>
        <v/>
      </c>
      <c r="I31" s="187"/>
      <c r="J31" s="186" t="str">
        <f t="shared" si="2"/>
        <v/>
      </c>
      <c r="K31" s="188" t="str">
        <f t="shared" si="3"/>
        <v/>
      </c>
      <c r="M31" s="2">
        <v>29</v>
      </c>
      <c r="N31" s="46" t="str">
        <f t="shared" si="1"/>
        <v/>
      </c>
      <c r="O31" s="2">
        <v>2048</v>
      </c>
      <c r="P31" s="80"/>
      <c r="Q31" s="48">
        <v>0.305555555555582</v>
      </c>
      <c r="R31" s="47" t="str">
        <f t="shared" si="0"/>
        <v/>
      </c>
    </row>
    <row r="32" spans="1:18" ht="18.95" customHeight="1">
      <c r="A32" s="217"/>
      <c r="B32" s="73" t="str">
        <f t="shared" si="4"/>
        <v/>
      </c>
      <c r="C32" s="266"/>
      <c r="D32" s="267"/>
      <c r="E32" s="268"/>
      <c r="F32" s="269"/>
      <c r="G32" s="185" t="str">
        <f t="shared" si="5"/>
        <v/>
      </c>
      <c r="H32" s="186" t="str">
        <f t="shared" si="6"/>
        <v/>
      </c>
      <c r="I32" s="187"/>
      <c r="J32" s="186" t="str">
        <f t="shared" si="2"/>
        <v/>
      </c>
      <c r="K32" s="188" t="str">
        <f t="shared" si="3"/>
        <v/>
      </c>
      <c r="M32" s="2">
        <v>30</v>
      </c>
      <c r="N32" s="46" t="str">
        <f t="shared" si="1"/>
        <v/>
      </c>
      <c r="O32" s="2">
        <v>2049</v>
      </c>
      <c r="P32" s="82"/>
      <c r="Q32" s="48">
        <v>0.30902777777780499</v>
      </c>
      <c r="R32" s="47" t="str">
        <f t="shared" si="0"/>
        <v/>
      </c>
    </row>
    <row r="33" spans="1:26" ht="18.95" customHeight="1">
      <c r="A33" s="217"/>
      <c r="B33" s="73" t="str">
        <f t="shared" si="4"/>
        <v/>
      </c>
      <c r="C33" s="266"/>
      <c r="D33" s="267"/>
      <c r="E33" s="268"/>
      <c r="F33" s="269"/>
      <c r="G33" s="185" t="str">
        <f t="shared" si="5"/>
        <v/>
      </c>
      <c r="H33" s="186" t="str">
        <f t="shared" si="6"/>
        <v/>
      </c>
      <c r="I33" s="187"/>
      <c r="J33" s="186" t="str">
        <f t="shared" si="2"/>
        <v/>
      </c>
      <c r="K33" s="188" t="str">
        <f t="shared" si="3"/>
        <v/>
      </c>
      <c r="M33" s="2">
        <v>31</v>
      </c>
      <c r="N33" s="46" t="str">
        <f t="shared" si="1"/>
        <v/>
      </c>
      <c r="O33" s="2">
        <v>2050</v>
      </c>
      <c r="P33" s="82"/>
      <c r="Q33" s="48">
        <v>0.31250000000002798</v>
      </c>
      <c r="R33" s="47" t="str">
        <f t="shared" si="0"/>
        <v/>
      </c>
    </row>
    <row r="34" spans="1:26" ht="18.95" customHeight="1" thickBot="1">
      <c r="A34" s="217"/>
      <c r="B34" s="73" t="str">
        <f t="shared" si="4"/>
        <v/>
      </c>
      <c r="C34" s="266"/>
      <c r="D34" s="267"/>
      <c r="E34" s="268"/>
      <c r="F34" s="269"/>
      <c r="G34" s="185" t="str">
        <f t="shared" si="5"/>
        <v/>
      </c>
      <c r="H34" s="186" t="str">
        <f t="shared" si="6"/>
        <v/>
      </c>
      <c r="I34" s="187"/>
      <c r="J34" s="186" t="str">
        <f t="shared" si="2"/>
        <v/>
      </c>
      <c r="K34" s="188" t="str">
        <f t="shared" si="3"/>
        <v/>
      </c>
      <c r="N34" s="83"/>
      <c r="O34" s="2">
        <v>2051</v>
      </c>
      <c r="P34" s="82"/>
      <c r="Q34" s="48">
        <v>0.31597222222225102</v>
      </c>
      <c r="R34" s="78"/>
    </row>
    <row r="35" spans="1:26" ht="18.95" customHeight="1" thickBot="1">
      <c r="A35" s="217"/>
      <c r="B35" s="73" t="str">
        <f t="shared" si="4"/>
        <v/>
      </c>
      <c r="C35" s="266"/>
      <c r="D35" s="267"/>
      <c r="E35" s="268"/>
      <c r="F35" s="269"/>
      <c r="G35" s="185" t="str">
        <f t="shared" si="5"/>
        <v/>
      </c>
      <c r="H35" s="186" t="str">
        <f t="shared" si="6"/>
        <v/>
      </c>
      <c r="I35" s="187"/>
      <c r="J35" s="186" t="str">
        <f t="shared" si="2"/>
        <v/>
      </c>
      <c r="K35" s="188" t="str">
        <f t="shared" si="3"/>
        <v/>
      </c>
      <c r="N35" s="84">
        <f>SUM(N3:N33)</f>
        <v>0</v>
      </c>
      <c r="O35" s="2">
        <v>2052</v>
      </c>
      <c r="P35" s="82"/>
      <c r="Q35" s="48">
        <v>0.31944444444447401</v>
      </c>
      <c r="R35" s="85">
        <f>COUNT($R$3:$R$33)</f>
        <v>1</v>
      </c>
    </row>
    <row r="36" spans="1:26" ht="18.95" customHeight="1">
      <c r="A36" s="217"/>
      <c r="B36" s="73" t="str">
        <f t="shared" si="4"/>
        <v/>
      </c>
      <c r="C36" s="266"/>
      <c r="D36" s="267"/>
      <c r="E36" s="268"/>
      <c r="F36" s="269"/>
      <c r="G36" s="185" t="str">
        <f t="shared" si="5"/>
        <v/>
      </c>
      <c r="H36" s="186" t="str">
        <f t="shared" si="6"/>
        <v/>
      </c>
      <c r="I36" s="187"/>
      <c r="J36" s="186" t="str">
        <f t="shared" si="2"/>
        <v/>
      </c>
      <c r="K36" s="188" t="str">
        <f t="shared" si="3"/>
        <v/>
      </c>
      <c r="N36" s="83"/>
      <c r="O36" s="2">
        <v>2053</v>
      </c>
      <c r="P36" s="82"/>
      <c r="Q36" s="48">
        <v>0.322916666666696</v>
      </c>
      <c r="R36" s="86"/>
    </row>
    <row r="37" spans="1:26" ht="18.95" customHeight="1">
      <c r="A37" s="217"/>
      <c r="B37" s="73" t="str">
        <f t="shared" si="4"/>
        <v/>
      </c>
      <c r="C37" s="266"/>
      <c r="D37" s="267"/>
      <c r="E37" s="268"/>
      <c r="F37" s="269"/>
      <c r="G37" s="185" t="str">
        <f t="shared" si="5"/>
        <v/>
      </c>
      <c r="H37" s="186" t="str">
        <f t="shared" si="6"/>
        <v/>
      </c>
      <c r="I37" s="187"/>
      <c r="J37" s="186" t="str">
        <f t="shared" si="2"/>
        <v/>
      </c>
      <c r="K37" s="188" t="str">
        <f t="shared" si="3"/>
        <v/>
      </c>
      <c r="N37" s="83"/>
      <c r="O37" s="2">
        <v>2054</v>
      </c>
      <c r="P37" s="82"/>
      <c r="Q37" s="48">
        <v>0.32638888888891898</v>
      </c>
      <c r="R37" s="86"/>
    </row>
    <row r="38" spans="1:26" ht="18.95" customHeight="1">
      <c r="A38" s="217"/>
      <c r="B38" s="73" t="str">
        <f t="shared" si="4"/>
        <v/>
      </c>
      <c r="C38" s="266"/>
      <c r="D38" s="267"/>
      <c r="E38" s="268"/>
      <c r="F38" s="269"/>
      <c r="G38" s="185" t="str">
        <f t="shared" si="5"/>
        <v/>
      </c>
      <c r="H38" s="186" t="str">
        <f t="shared" si="6"/>
        <v/>
      </c>
      <c r="I38" s="187"/>
      <c r="J38" s="186" t="str">
        <f t="shared" si="2"/>
        <v/>
      </c>
      <c r="K38" s="188" t="str">
        <f t="shared" si="3"/>
        <v/>
      </c>
      <c r="N38" s="83"/>
      <c r="O38" s="2">
        <v>2055</v>
      </c>
      <c r="P38" s="82"/>
      <c r="Q38" s="48">
        <v>0.32986111111114202</v>
      </c>
      <c r="R38" s="86"/>
    </row>
    <row r="39" spans="1:26" ht="18.95" customHeight="1">
      <c r="A39" s="217"/>
      <c r="B39" s="73" t="str">
        <f t="shared" si="4"/>
        <v/>
      </c>
      <c r="C39" s="266"/>
      <c r="D39" s="267"/>
      <c r="E39" s="268"/>
      <c r="F39" s="269"/>
      <c r="G39" s="185" t="str">
        <f t="shared" si="5"/>
        <v/>
      </c>
      <c r="H39" s="186" t="str">
        <f t="shared" si="6"/>
        <v/>
      </c>
      <c r="I39" s="187"/>
      <c r="J39" s="186" t="str">
        <f t="shared" si="2"/>
        <v/>
      </c>
      <c r="K39" s="188" t="str">
        <f t="shared" si="3"/>
        <v/>
      </c>
      <c r="O39" s="2">
        <v>2056</v>
      </c>
      <c r="P39" s="82"/>
      <c r="Q39" s="48">
        <v>0.33333333333336501</v>
      </c>
      <c r="R39" s="86"/>
    </row>
    <row r="40" spans="1:26" ht="18.95" customHeight="1">
      <c r="A40" s="217"/>
      <c r="B40" s="73" t="str">
        <f t="shared" si="4"/>
        <v/>
      </c>
      <c r="C40" s="266"/>
      <c r="D40" s="267"/>
      <c r="E40" s="268"/>
      <c r="F40" s="269"/>
      <c r="G40" s="185" t="str">
        <f t="shared" si="5"/>
        <v/>
      </c>
      <c r="H40" s="186" t="str">
        <f t="shared" si="6"/>
        <v/>
      </c>
      <c r="I40" s="187"/>
      <c r="J40" s="186" t="str">
        <f t="shared" si="2"/>
        <v/>
      </c>
      <c r="K40" s="188" t="str">
        <f t="shared" si="3"/>
        <v/>
      </c>
      <c r="O40" s="2">
        <v>2057</v>
      </c>
      <c r="P40" s="82"/>
      <c r="Q40" s="48">
        <v>0.336805555555588</v>
      </c>
      <c r="R40" s="86"/>
    </row>
    <row r="41" spans="1:26" ht="18.95" customHeight="1">
      <c r="A41" s="217"/>
      <c r="B41" s="73" t="str">
        <f t="shared" si="4"/>
        <v/>
      </c>
      <c r="C41" s="266"/>
      <c r="D41" s="267"/>
      <c r="E41" s="268"/>
      <c r="F41" s="269"/>
      <c r="G41" s="185" t="str">
        <f t="shared" si="5"/>
        <v/>
      </c>
      <c r="H41" s="186" t="str">
        <f t="shared" si="6"/>
        <v/>
      </c>
      <c r="I41" s="187"/>
      <c r="J41" s="186" t="str">
        <f t="shared" si="2"/>
        <v/>
      </c>
      <c r="K41" s="188" t="str">
        <f t="shared" si="3"/>
        <v/>
      </c>
      <c r="O41" s="2">
        <v>2058</v>
      </c>
      <c r="P41" s="82"/>
      <c r="Q41" s="48">
        <v>0.34027777777781099</v>
      </c>
      <c r="R41" s="86"/>
    </row>
    <row r="42" spans="1:26" ht="18.95" customHeight="1">
      <c r="A42" s="270" t="s">
        <v>22</v>
      </c>
      <c r="B42" s="270"/>
      <c r="C42" s="271"/>
      <c r="D42" s="272"/>
      <c r="E42" s="273"/>
      <c r="F42" s="274"/>
      <c r="G42" s="185">
        <f>SUM($N$3:$N$33)</f>
        <v>0</v>
      </c>
      <c r="H42" s="186">
        <f>SUM($H$11:$H$41)</f>
        <v>0</v>
      </c>
      <c r="I42" s="186">
        <f>SUM($I$11:$I$41)</f>
        <v>0</v>
      </c>
      <c r="J42" s="186">
        <f>SUM($J$11:$J$41)</f>
        <v>0</v>
      </c>
      <c r="K42" s="186">
        <f>SUM($K$11:$K$41)</f>
        <v>0</v>
      </c>
      <c r="O42" s="2">
        <v>2059</v>
      </c>
      <c r="P42" s="82"/>
      <c r="Q42" s="48">
        <v>0.34375000000003397</v>
      </c>
      <c r="R42" s="86"/>
    </row>
    <row r="43" spans="1:26" ht="20.100000000000001" customHeight="1">
      <c r="A43" s="87"/>
      <c r="B43" s="189" t="s">
        <v>23</v>
      </c>
      <c r="C43" s="89"/>
      <c r="D43" s="90"/>
      <c r="E43" s="90"/>
      <c r="F43" s="90"/>
      <c r="G43" s="190">
        <f>G42*24*2</f>
        <v>0</v>
      </c>
      <c r="H43" s="191"/>
      <c r="I43" s="190">
        <f>IF($I$42="","",$I$42/1000)</f>
        <v>0</v>
      </c>
      <c r="J43" s="192" t="s">
        <v>24</v>
      </c>
      <c r="K43" s="64"/>
      <c r="O43" s="2">
        <v>2060</v>
      </c>
      <c r="P43" s="82"/>
      <c r="Q43" s="48">
        <v>0.34722222222225702</v>
      </c>
      <c r="R43" s="86"/>
      <c r="Z43" s="1"/>
    </row>
    <row r="44" spans="1:26" ht="18.95" customHeight="1">
      <c r="A44" s="93"/>
      <c r="B44" s="96"/>
      <c r="C44" s="193"/>
      <c r="D44" s="193" t="s">
        <v>85</v>
      </c>
      <c r="E44" s="193"/>
      <c r="F44" s="193"/>
      <c r="G44" s="194"/>
      <c r="H44" s="95"/>
      <c r="I44" s="95"/>
      <c r="J44" s="192" t="s">
        <v>26</v>
      </c>
      <c r="K44" s="64"/>
      <c r="O44" s="2">
        <v>2061</v>
      </c>
      <c r="P44" s="82"/>
      <c r="Q44" s="48">
        <v>0.35069444444448</v>
      </c>
      <c r="R44" s="86"/>
    </row>
    <row r="45" spans="1:26" ht="24.95" customHeight="1">
      <c r="A45" s="93"/>
      <c r="B45" s="195" t="s">
        <v>86</v>
      </c>
      <c r="C45" s="196"/>
      <c r="D45" s="196"/>
      <c r="E45" s="196"/>
      <c r="F45" s="197"/>
      <c r="G45" s="198"/>
      <c r="H45" s="198"/>
      <c r="I45" s="96"/>
      <c r="J45" s="40"/>
      <c r="K45" s="40"/>
      <c r="O45" s="2">
        <v>2062</v>
      </c>
      <c r="P45" s="82"/>
      <c r="Q45" s="48">
        <v>0.35416666666670299</v>
      </c>
      <c r="R45" s="86"/>
    </row>
    <row r="46" spans="1:26" ht="21" customHeight="1">
      <c r="O46" s="2">
        <v>2063</v>
      </c>
      <c r="P46" s="82"/>
      <c r="Q46" s="48">
        <v>0.35763888888892598</v>
      </c>
      <c r="R46" s="86"/>
    </row>
    <row r="47" spans="1:26" ht="21" customHeight="1">
      <c r="O47" s="2">
        <v>2064</v>
      </c>
      <c r="P47" s="82"/>
      <c r="Q47" s="48">
        <v>0.36111111111114902</v>
      </c>
      <c r="R47" s="86"/>
    </row>
    <row r="48" spans="1:26" ht="21" customHeight="1">
      <c r="O48" s="2">
        <v>2065</v>
      </c>
      <c r="P48" s="82"/>
      <c r="Q48" s="48">
        <v>0.36458333333337201</v>
      </c>
      <c r="R48" s="86"/>
    </row>
    <row r="49" spans="15:18" ht="21" customHeight="1">
      <c r="O49" s="2">
        <v>2066</v>
      </c>
      <c r="P49" s="82"/>
      <c r="Q49" s="48">
        <v>0.36805555555559499</v>
      </c>
      <c r="R49" s="86"/>
    </row>
    <row r="50" spans="15:18" ht="21" customHeight="1">
      <c r="O50" s="2">
        <v>2067</v>
      </c>
      <c r="P50" s="82"/>
      <c r="Q50" s="48">
        <v>0.37152777777781798</v>
      </c>
      <c r="R50" s="86"/>
    </row>
    <row r="51" spans="15:18" ht="21" customHeight="1">
      <c r="O51" s="2">
        <v>2068</v>
      </c>
      <c r="P51" s="82"/>
      <c r="Q51" s="48">
        <v>0.37500000000004102</v>
      </c>
      <c r="R51" s="86"/>
    </row>
    <row r="52" spans="15:18" ht="21" customHeight="1">
      <c r="O52" s="2">
        <v>2069</v>
      </c>
      <c r="P52" s="82"/>
      <c r="Q52" s="48">
        <v>0.37847222222226401</v>
      </c>
      <c r="R52" s="86"/>
    </row>
    <row r="53" spans="15:18" ht="21" customHeight="1">
      <c r="O53" s="2">
        <v>2070</v>
      </c>
      <c r="P53" s="82"/>
      <c r="Q53" s="48">
        <v>0.381944444444487</v>
      </c>
      <c r="R53" s="86"/>
    </row>
    <row r="54" spans="15:18" ht="21" customHeight="1">
      <c r="O54" s="2">
        <v>2071</v>
      </c>
      <c r="P54" s="82"/>
      <c r="Q54" s="48">
        <v>0.38541666666670998</v>
      </c>
      <c r="R54" s="86"/>
    </row>
    <row r="55" spans="15:18" ht="21" customHeight="1">
      <c r="O55" s="2">
        <v>2072</v>
      </c>
      <c r="P55" s="82"/>
      <c r="Q55" s="48">
        <v>0.38888888888893303</v>
      </c>
      <c r="R55" s="86"/>
    </row>
    <row r="56" spans="15:18" ht="21" customHeight="1">
      <c r="O56" s="2">
        <v>2073</v>
      </c>
      <c r="P56" s="82"/>
      <c r="Q56" s="48">
        <v>0.39236111111115601</v>
      </c>
      <c r="R56" s="86"/>
    </row>
    <row r="57" spans="15:18" ht="21" customHeight="1">
      <c r="O57" s="2">
        <v>2074</v>
      </c>
      <c r="P57" s="82"/>
      <c r="Q57" s="48">
        <v>0.395833333333379</v>
      </c>
      <c r="R57" s="86"/>
    </row>
    <row r="58" spans="15:18" ht="21" customHeight="1">
      <c r="O58" s="2">
        <v>2075</v>
      </c>
      <c r="P58" s="82"/>
      <c r="Q58" s="48">
        <v>0.39930555555560199</v>
      </c>
      <c r="R58" s="86"/>
    </row>
    <row r="59" spans="15:18" ht="21" customHeight="1">
      <c r="O59" s="2">
        <v>2076</v>
      </c>
      <c r="P59" s="82"/>
      <c r="Q59" s="48">
        <v>0.40277777777782497</v>
      </c>
      <c r="R59" s="86"/>
    </row>
    <row r="60" spans="15:18" ht="21" customHeight="1">
      <c r="O60" s="2">
        <v>2077</v>
      </c>
      <c r="P60" s="82"/>
      <c r="Q60" s="48">
        <v>0.40625000000004802</v>
      </c>
      <c r="R60" s="86"/>
    </row>
    <row r="61" spans="15:18" ht="21" customHeight="1">
      <c r="O61" s="2">
        <v>2078</v>
      </c>
      <c r="P61" s="82"/>
      <c r="Q61" s="48">
        <v>0.409722222222271</v>
      </c>
      <c r="R61" s="86"/>
    </row>
    <row r="62" spans="15:18" ht="21" customHeight="1">
      <c r="O62" s="2">
        <v>2079</v>
      </c>
      <c r="P62" s="82"/>
      <c r="Q62" s="48">
        <v>0.41319444444449399</v>
      </c>
      <c r="R62" s="86"/>
    </row>
    <row r="63" spans="15:18" ht="21" customHeight="1">
      <c r="O63" s="2">
        <v>2080</v>
      </c>
      <c r="P63" s="82"/>
      <c r="Q63" s="48">
        <v>0.41666666666671698</v>
      </c>
      <c r="R63" s="86"/>
    </row>
    <row r="64" spans="15:18" ht="21" customHeight="1">
      <c r="O64" s="2">
        <v>2081</v>
      </c>
      <c r="Q64" s="48">
        <v>0.42013888888894002</v>
      </c>
      <c r="R64" s="86"/>
    </row>
    <row r="65" spans="15:18" ht="21" customHeight="1">
      <c r="O65" s="2">
        <v>2082</v>
      </c>
      <c r="Q65" s="48">
        <v>0.42361111111116301</v>
      </c>
      <c r="R65" s="86"/>
    </row>
    <row r="66" spans="15:18" ht="21" customHeight="1">
      <c r="O66" s="2">
        <v>2083</v>
      </c>
      <c r="Q66" s="48">
        <v>0.42708333333338599</v>
      </c>
      <c r="R66" s="86"/>
    </row>
    <row r="67" spans="15:18" ht="21" customHeight="1">
      <c r="O67" s="2">
        <v>2084</v>
      </c>
      <c r="Q67" s="48">
        <v>0.43055555555560898</v>
      </c>
      <c r="R67" s="86"/>
    </row>
    <row r="68" spans="15:18" ht="21" customHeight="1">
      <c r="O68" s="2">
        <v>2085</v>
      </c>
      <c r="Q68" s="48">
        <v>0.43402777777783202</v>
      </c>
      <c r="R68" s="86"/>
    </row>
    <row r="69" spans="15:18" ht="21" customHeight="1">
      <c r="O69" s="2">
        <v>2086</v>
      </c>
      <c r="Q69" s="48">
        <v>0.43750000000005501</v>
      </c>
      <c r="R69" s="86"/>
    </row>
    <row r="70" spans="15:18" ht="21" customHeight="1">
      <c r="O70" s="2">
        <v>2087</v>
      </c>
      <c r="Q70" s="48">
        <v>0.440972222222278</v>
      </c>
      <c r="R70" s="86"/>
    </row>
    <row r="71" spans="15:18" ht="21" customHeight="1">
      <c r="O71" s="2">
        <v>2088</v>
      </c>
      <c r="Q71" s="48">
        <v>0.44444444444450099</v>
      </c>
      <c r="R71" s="86"/>
    </row>
    <row r="72" spans="15:18" ht="21" customHeight="1">
      <c r="O72" s="2">
        <v>2089</v>
      </c>
      <c r="Q72" s="48">
        <v>0.44791666666672397</v>
      </c>
      <c r="R72" s="86"/>
    </row>
    <row r="73" spans="15:18" ht="21" customHeight="1">
      <c r="O73" s="2">
        <v>2090</v>
      </c>
      <c r="Q73" s="48">
        <v>0.45138888888894702</v>
      </c>
      <c r="R73" s="86"/>
    </row>
    <row r="74" spans="15:18" ht="21" customHeight="1">
      <c r="O74" s="2">
        <v>2091</v>
      </c>
      <c r="Q74" s="48">
        <v>0.45486111111117</v>
      </c>
      <c r="R74" s="86"/>
    </row>
    <row r="75" spans="15:18" ht="21" customHeight="1">
      <c r="O75" s="2">
        <v>2092</v>
      </c>
      <c r="Q75" s="48">
        <v>0.45833333333339299</v>
      </c>
      <c r="R75" s="86"/>
    </row>
    <row r="76" spans="15:18" ht="21" customHeight="1">
      <c r="O76" s="2">
        <v>2093</v>
      </c>
      <c r="Q76" s="48">
        <v>0.46180555555561598</v>
      </c>
      <c r="R76" s="86"/>
    </row>
    <row r="77" spans="15:18" ht="21" customHeight="1">
      <c r="O77" s="2">
        <v>2094</v>
      </c>
      <c r="Q77" s="48">
        <v>0.46527777777783902</v>
      </c>
      <c r="R77" s="86"/>
    </row>
    <row r="78" spans="15:18" ht="21" customHeight="1">
      <c r="O78" s="2">
        <v>2095</v>
      </c>
      <c r="Q78" s="48">
        <v>0.46875000000006201</v>
      </c>
      <c r="R78" s="86"/>
    </row>
    <row r="79" spans="15:18" ht="21" customHeight="1">
      <c r="O79" s="2">
        <v>2096</v>
      </c>
      <c r="Q79" s="48">
        <v>0.47222222222228499</v>
      </c>
      <c r="R79" s="86"/>
    </row>
    <row r="80" spans="15:18" ht="21" customHeight="1">
      <c r="O80" s="2">
        <v>2097</v>
      </c>
      <c r="Q80" s="48">
        <v>0.47569444444450798</v>
      </c>
      <c r="R80" s="86"/>
    </row>
    <row r="81" spans="15:18" ht="21" customHeight="1">
      <c r="O81" s="2">
        <v>2098</v>
      </c>
      <c r="Q81" s="48">
        <v>0.47916666666673102</v>
      </c>
      <c r="R81" s="86"/>
    </row>
    <row r="82" spans="15:18">
      <c r="O82" s="2">
        <v>2099</v>
      </c>
      <c r="Q82" s="48">
        <v>0.48263888888895401</v>
      </c>
      <c r="R82" s="86"/>
    </row>
    <row r="83" spans="15:18">
      <c r="O83" s="2">
        <v>2100</v>
      </c>
      <c r="Q83" s="48">
        <v>0.486111111111177</v>
      </c>
      <c r="R83" s="86"/>
    </row>
    <row r="84" spans="15:18">
      <c r="O84" s="2">
        <v>2101</v>
      </c>
      <c r="Q84" s="48">
        <v>0.48958333333339998</v>
      </c>
      <c r="R84" s="86"/>
    </row>
    <row r="85" spans="15:18">
      <c r="O85" s="2">
        <v>2102</v>
      </c>
      <c r="Q85" s="48">
        <v>0.49305555555562303</v>
      </c>
      <c r="R85" s="86"/>
    </row>
    <row r="86" spans="15:18">
      <c r="O86" s="2">
        <v>2103</v>
      </c>
      <c r="Q86" s="48">
        <v>0.49652777777784601</v>
      </c>
      <c r="R86" s="86"/>
    </row>
    <row r="87" spans="15:18">
      <c r="O87" s="2">
        <v>2104</v>
      </c>
      <c r="Q87" s="48">
        <v>0.50000000000006894</v>
      </c>
      <c r="R87" s="86"/>
    </row>
    <row r="88" spans="15:18">
      <c r="O88" s="2">
        <v>2105</v>
      </c>
      <c r="Q88" s="48">
        <v>0.50347222222229204</v>
      </c>
      <c r="R88" s="86"/>
    </row>
    <row r="89" spans="15:18">
      <c r="O89" s="2">
        <v>2106</v>
      </c>
      <c r="Q89" s="48">
        <v>0.50694444444451503</v>
      </c>
      <c r="R89" s="86"/>
    </row>
    <row r="90" spans="15:18">
      <c r="O90" s="2">
        <v>2107</v>
      </c>
      <c r="Q90" s="48">
        <v>0.51041666666673802</v>
      </c>
      <c r="R90" s="86"/>
    </row>
    <row r="91" spans="15:18">
      <c r="O91" s="2">
        <v>2108</v>
      </c>
      <c r="Q91" s="48">
        <v>0.513888888888961</v>
      </c>
      <c r="R91" s="86"/>
    </row>
    <row r="92" spans="15:18">
      <c r="O92" s="2">
        <v>2109</v>
      </c>
      <c r="Q92" s="48">
        <v>0.51736111111118399</v>
      </c>
      <c r="R92" s="86"/>
    </row>
    <row r="93" spans="15:18">
      <c r="O93" s="2">
        <v>2110</v>
      </c>
      <c r="Q93" s="48">
        <v>0.52083333333340698</v>
      </c>
      <c r="R93" s="86"/>
    </row>
    <row r="94" spans="15:18">
      <c r="O94" s="2">
        <v>2111</v>
      </c>
      <c r="Q94" s="48">
        <v>0.52430555555562997</v>
      </c>
      <c r="R94" s="86"/>
    </row>
    <row r="95" spans="15:18">
      <c r="O95" s="2">
        <v>2112</v>
      </c>
      <c r="Q95" s="48">
        <v>0.52777777777785295</v>
      </c>
      <c r="R95" s="86"/>
    </row>
    <row r="96" spans="15:18">
      <c r="O96" s="2">
        <v>2113</v>
      </c>
      <c r="Q96" s="48">
        <v>0.53125000000007605</v>
      </c>
      <c r="R96" s="86"/>
    </row>
    <row r="97" spans="15:18">
      <c r="O97" s="2">
        <v>2114</v>
      </c>
      <c r="Q97" s="48">
        <v>0.53472222222229904</v>
      </c>
      <c r="R97" s="86"/>
    </row>
    <row r="98" spans="15:18">
      <c r="O98" s="2">
        <v>2115</v>
      </c>
      <c r="Q98" s="48">
        <v>0.53819444444452202</v>
      </c>
      <c r="R98" s="86"/>
    </row>
    <row r="99" spans="15:18">
      <c r="O99" s="2">
        <v>2116</v>
      </c>
      <c r="Q99" s="48">
        <v>0.54166666666674501</v>
      </c>
      <c r="R99" s="86"/>
    </row>
    <row r="100" spans="15:18">
      <c r="O100" s="2">
        <v>2117</v>
      </c>
      <c r="Q100" s="48">
        <v>0.545138888888968</v>
      </c>
      <c r="R100" s="86"/>
    </row>
    <row r="101" spans="15:18">
      <c r="O101" s="2">
        <v>2118</v>
      </c>
      <c r="Q101" s="48">
        <v>0.54861111111119099</v>
      </c>
      <c r="R101" s="86"/>
    </row>
    <row r="102" spans="15:18">
      <c r="O102" s="2">
        <v>2119</v>
      </c>
      <c r="Q102" s="48">
        <v>0.55208333333341397</v>
      </c>
      <c r="R102" s="86"/>
    </row>
    <row r="103" spans="15:18">
      <c r="O103" s="2">
        <v>2120</v>
      </c>
      <c r="Q103" s="48">
        <v>0.55555555555563696</v>
      </c>
      <c r="R103" s="86"/>
    </row>
    <row r="104" spans="15:18">
      <c r="O104" s="2">
        <v>2121</v>
      </c>
      <c r="Q104" s="48">
        <v>0.55902777777785995</v>
      </c>
      <c r="R104" s="86"/>
    </row>
    <row r="105" spans="15:18">
      <c r="O105" s="2">
        <v>2122</v>
      </c>
      <c r="Q105" s="48">
        <v>0.56250000000008304</v>
      </c>
      <c r="R105" s="86"/>
    </row>
    <row r="106" spans="15:18">
      <c r="O106" s="2">
        <v>2123</v>
      </c>
      <c r="Q106" s="48">
        <v>0.56597222222230603</v>
      </c>
      <c r="R106" s="86"/>
    </row>
    <row r="107" spans="15:18">
      <c r="O107" s="2">
        <v>2124</v>
      </c>
      <c r="Q107" s="48">
        <v>0.56944444444452902</v>
      </c>
      <c r="R107" s="86"/>
    </row>
    <row r="108" spans="15:18">
      <c r="O108" s="2">
        <v>2125</v>
      </c>
      <c r="Q108" s="48">
        <v>0.57291666666675201</v>
      </c>
      <c r="R108" s="86"/>
    </row>
    <row r="109" spans="15:18">
      <c r="O109" s="2">
        <v>2126</v>
      </c>
      <c r="Q109" s="48">
        <v>0.57638888888897499</v>
      </c>
      <c r="R109" s="86"/>
    </row>
    <row r="110" spans="15:18">
      <c r="O110" s="2">
        <v>2127</v>
      </c>
      <c r="Q110" s="48">
        <v>0.57986111111119798</v>
      </c>
      <c r="R110" s="86"/>
    </row>
    <row r="111" spans="15:18">
      <c r="O111" s="2">
        <v>2128</v>
      </c>
      <c r="Q111" s="48">
        <v>0.58333333333342097</v>
      </c>
      <c r="R111" s="86"/>
    </row>
    <row r="112" spans="15:18">
      <c r="O112" s="2">
        <v>2129</v>
      </c>
      <c r="Q112" s="48">
        <v>0.58680555555564395</v>
      </c>
      <c r="R112" s="86"/>
    </row>
    <row r="113" spans="15:18">
      <c r="O113" s="2">
        <v>2130</v>
      </c>
      <c r="Q113" s="48">
        <v>0.59027777777786605</v>
      </c>
      <c r="R113" s="86"/>
    </row>
    <row r="114" spans="15:18">
      <c r="O114" s="2">
        <v>2131</v>
      </c>
      <c r="Q114" s="48">
        <v>0.59375000000008904</v>
      </c>
      <c r="R114" s="86"/>
    </row>
    <row r="115" spans="15:18">
      <c r="O115" s="2">
        <v>2132</v>
      </c>
      <c r="Q115" s="48">
        <v>0.59722222222231203</v>
      </c>
      <c r="R115" s="86"/>
    </row>
    <row r="116" spans="15:18">
      <c r="O116" s="2">
        <v>2133</v>
      </c>
      <c r="Q116" s="48">
        <v>0.60069444444453501</v>
      </c>
      <c r="R116" s="86"/>
    </row>
    <row r="117" spans="15:18">
      <c r="O117" s="2">
        <v>2134</v>
      </c>
      <c r="Q117" s="48">
        <v>0.604166666666758</v>
      </c>
      <c r="R117" s="86"/>
    </row>
    <row r="118" spans="15:18">
      <c r="O118" s="2">
        <v>2135</v>
      </c>
      <c r="Q118" s="48">
        <v>0.60763888888898099</v>
      </c>
      <c r="R118" s="86"/>
    </row>
    <row r="119" spans="15:18">
      <c r="O119" s="2">
        <v>2136</v>
      </c>
      <c r="Q119" s="48">
        <v>0.61111111111120398</v>
      </c>
      <c r="R119" s="86"/>
    </row>
    <row r="120" spans="15:18">
      <c r="O120" s="2">
        <v>2137</v>
      </c>
      <c r="Q120" s="48">
        <v>0.61458333333342696</v>
      </c>
      <c r="R120" s="86"/>
    </row>
    <row r="121" spans="15:18">
      <c r="O121" s="2">
        <v>2138</v>
      </c>
      <c r="Q121" s="48">
        <v>0.61805555555564995</v>
      </c>
      <c r="R121" s="86"/>
    </row>
    <row r="122" spans="15:18">
      <c r="O122" s="2">
        <v>2139</v>
      </c>
      <c r="Q122" s="48">
        <v>0.62152777777787305</v>
      </c>
      <c r="R122" s="86"/>
    </row>
    <row r="123" spans="15:18">
      <c r="O123" s="2">
        <v>2140</v>
      </c>
      <c r="Q123" s="48">
        <v>0.62500000000009603</v>
      </c>
      <c r="R123" s="86"/>
    </row>
    <row r="124" spans="15:18">
      <c r="O124" s="2">
        <v>2141</v>
      </c>
      <c r="Q124" s="48">
        <v>0.62847222222231902</v>
      </c>
      <c r="R124" s="86"/>
    </row>
    <row r="125" spans="15:18">
      <c r="O125" s="2">
        <v>2142</v>
      </c>
      <c r="Q125" s="48">
        <v>0.63194444444454201</v>
      </c>
      <c r="R125" s="86"/>
    </row>
    <row r="126" spans="15:18">
      <c r="O126" s="2">
        <v>2143</v>
      </c>
      <c r="Q126" s="48">
        <v>0.635416666666765</v>
      </c>
      <c r="R126" s="86"/>
    </row>
    <row r="127" spans="15:18">
      <c r="O127" s="2">
        <v>2144</v>
      </c>
      <c r="Q127" s="48">
        <v>0.63888888888898798</v>
      </c>
      <c r="R127" s="86"/>
    </row>
    <row r="128" spans="15:18">
      <c r="O128" s="2">
        <v>2145</v>
      </c>
      <c r="Q128" s="48">
        <v>0.64236111111121097</v>
      </c>
      <c r="R128" s="86"/>
    </row>
    <row r="129" spans="15:18">
      <c r="O129" s="2">
        <v>2146</v>
      </c>
      <c r="Q129" s="48">
        <v>0.64583333333343396</v>
      </c>
      <c r="R129" s="86"/>
    </row>
    <row r="130" spans="15:18">
      <c r="O130" s="2">
        <v>2147</v>
      </c>
      <c r="Q130" s="48">
        <v>0.64930555555565705</v>
      </c>
      <c r="R130" s="86"/>
    </row>
    <row r="131" spans="15:18">
      <c r="O131" s="2">
        <v>2148</v>
      </c>
      <c r="Q131" s="48">
        <v>0.65277777777788004</v>
      </c>
      <c r="R131" s="86"/>
    </row>
    <row r="132" spans="15:18">
      <c r="O132" s="2">
        <v>2149</v>
      </c>
      <c r="Q132" s="48">
        <v>0.65625000000010303</v>
      </c>
      <c r="R132" s="86"/>
    </row>
    <row r="133" spans="15:18">
      <c r="O133" s="2">
        <v>2150</v>
      </c>
      <c r="Q133" s="48">
        <v>0.65972222222232602</v>
      </c>
      <c r="R133" s="86"/>
    </row>
    <row r="134" spans="15:18">
      <c r="O134" s="2">
        <v>2151</v>
      </c>
      <c r="Q134" s="48">
        <v>0.663194444444549</v>
      </c>
      <c r="R134" s="86"/>
    </row>
    <row r="135" spans="15:18">
      <c r="O135" s="2">
        <v>2152</v>
      </c>
      <c r="Q135" s="48">
        <v>0.66666666666677199</v>
      </c>
      <c r="R135" s="86"/>
    </row>
    <row r="136" spans="15:18">
      <c r="O136" s="2">
        <v>2153</v>
      </c>
      <c r="Q136" s="48">
        <v>0.67013888888899498</v>
      </c>
      <c r="R136" s="86"/>
    </row>
    <row r="137" spans="15:18">
      <c r="O137" s="2">
        <v>2154</v>
      </c>
      <c r="Q137" s="48">
        <v>0.67361111111121796</v>
      </c>
      <c r="R137" s="86"/>
    </row>
    <row r="138" spans="15:18">
      <c r="O138" s="2">
        <v>2155</v>
      </c>
      <c r="Q138" s="48">
        <v>0.67708333333344095</v>
      </c>
      <c r="R138" s="86"/>
    </row>
    <row r="139" spans="15:18">
      <c r="O139" s="2">
        <v>2156</v>
      </c>
      <c r="Q139" s="48">
        <v>0.68055555555566405</v>
      </c>
      <c r="R139" s="86"/>
    </row>
    <row r="140" spans="15:18">
      <c r="O140" s="2">
        <v>2157</v>
      </c>
      <c r="Q140" s="48">
        <v>0.68402777777788704</v>
      </c>
      <c r="R140" s="86"/>
    </row>
    <row r="141" spans="15:18">
      <c r="O141" s="2">
        <v>2158</v>
      </c>
      <c r="Q141" s="48">
        <v>0.68750000000011002</v>
      </c>
      <c r="R141" s="86"/>
    </row>
    <row r="142" spans="15:18">
      <c r="O142" s="2">
        <v>2159</v>
      </c>
      <c r="Q142" s="48">
        <v>0.69097222222233301</v>
      </c>
      <c r="R142" s="86"/>
    </row>
    <row r="143" spans="15:18">
      <c r="O143" s="2">
        <v>2160</v>
      </c>
      <c r="Q143" s="48">
        <v>0.694444444444556</v>
      </c>
      <c r="R143" s="86"/>
    </row>
    <row r="144" spans="15:18">
      <c r="O144" s="2">
        <v>2161</v>
      </c>
      <c r="Q144" s="48">
        <v>0.69791666666677898</v>
      </c>
      <c r="R144" s="86"/>
    </row>
    <row r="145" spans="15:18">
      <c r="O145" s="2">
        <v>2162</v>
      </c>
      <c r="Q145" s="48">
        <v>0.70138888888900197</v>
      </c>
      <c r="R145" s="86"/>
    </row>
    <row r="146" spans="15:18">
      <c r="O146" s="2">
        <v>2163</v>
      </c>
      <c r="Q146" s="48">
        <v>0.70486111111122496</v>
      </c>
      <c r="R146" s="86"/>
    </row>
    <row r="147" spans="15:18">
      <c r="O147" s="2">
        <v>2164</v>
      </c>
      <c r="Q147" s="48">
        <v>0.70833333333344795</v>
      </c>
      <c r="R147" s="86"/>
    </row>
    <row r="148" spans="15:18">
      <c r="O148" s="2">
        <v>2165</v>
      </c>
      <c r="Q148" s="48">
        <v>0.71180555555567104</v>
      </c>
      <c r="R148" s="86"/>
    </row>
    <row r="149" spans="15:18">
      <c r="O149" s="2">
        <v>2166</v>
      </c>
      <c r="Q149" s="48">
        <v>0.71527777777789403</v>
      </c>
      <c r="R149" s="86"/>
    </row>
    <row r="150" spans="15:18">
      <c r="O150" s="2">
        <v>2167</v>
      </c>
      <c r="Q150" s="48">
        <v>0.71875000000011702</v>
      </c>
      <c r="R150" s="86"/>
    </row>
    <row r="151" spans="15:18">
      <c r="O151" s="2">
        <v>2168</v>
      </c>
      <c r="Q151" s="48">
        <v>0.72222222222234</v>
      </c>
      <c r="R151" s="86"/>
    </row>
    <row r="152" spans="15:18">
      <c r="O152" s="2">
        <v>2169</v>
      </c>
      <c r="Q152" s="48">
        <v>0.72569444444456299</v>
      </c>
      <c r="R152" s="86"/>
    </row>
    <row r="153" spans="15:18">
      <c r="O153" s="2">
        <v>2170</v>
      </c>
      <c r="Q153" s="48">
        <v>0.72916666666678598</v>
      </c>
      <c r="R153" s="86"/>
    </row>
    <row r="154" spans="15:18">
      <c r="O154" s="2">
        <v>2171</v>
      </c>
      <c r="Q154" s="48">
        <v>0.73263888888900897</v>
      </c>
      <c r="R154" s="86"/>
    </row>
    <row r="155" spans="15:18">
      <c r="O155" s="2">
        <v>2172</v>
      </c>
      <c r="Q155" s="48">
        <v>0.73611111111123195</v>
      </c>
      <c r="R155" s="86"/>
    </row>
    <row r="156" spans="15:18">
      <c r="O156" s="2">
        <v>2173</v>
      </c>
      <c r="Q156" s="48">
        <v>0.73958333333345505</v>
      </c>
      <c r="R156" s="86"/>
    </row>
    <row r="157" spans="15:18">
      <c r="O157" s="2">
        <v>2174</v>
      </c>
      <c r="Q157" s="48">
        <v>0.74305555555567804</v>
      </c>
      <c r="R157" s="86"/>
    </row>
    <row r="158" spans="15:18">
      <c r="O158" s="2">
        <v>2175</v>
      </c>
      <c r="Q158" s="48">
        <v>0.74652777777790102</v>
      </c>
      <c r="R158" s="86"/>
    </row>
    <row r="159" spans="15:18">
      <c r="O159" s="2">
        <v>2176</v>
      </c>
      <c r="Q159" s="48">
        <v>0.75000000000012401</v>
      </c>
      <c r="R159" s="86"/>
    </row>
    <row r="160" spans="15:18">
      <c r="O160" s="2">
        <v>2177</v>
      </c>
      <c r="Q160" s="48">
        <v>0.753472222222347</v>
      </c>
      <c r="R160" s="86"/>
    </row>
    <row r="161" spans="15:18">
      <c r="O161" s="2">
        <v>2178</v>
      </c>
      <c r="Q161" s="48">
        <v>0.75694444444456999</v>
      </c>
      <c r="R161" s="86"/>
    </row>
    <row r="162" spans="15:18">
      <c r="O162" s="2">
        <v>2179</v>
      </c>
      <c r="Q162" s="48">
        <v>0.76041666666679297</v>
      </c>
      <c r="R162" s="86"/>
    </row>
    <row r="163" spans="15:18">
      <c r="O163" s="2">
        <v>2180</v>
      </c>
      <c r="Q163" s="48">
        <v>0.76388888888901596</v>
      </c>
      <c r="R163" s="86"/>
    </row>
    <row r="164" spans="15:18">
      <c r="O164" s="2">
        <v>2181</v>
      </c>
      <c r="Q164" s="48">
        <v>0.76736111111123895</v>
      </c>
      <c r="R164" s="86"/>
    </row>
    <row r="165" spans="15:18">
      <c r="O165" s="2">
        <v>2182</v>
      </c>
      <c r="Q165" s="48">
        <v>0.77083333333346205</v>
      </c>
      <c r="R165" s="86"/>
    </row>
    <row r="166" spans="15:18">
      <c r="O166" s="2">
        <v>2183</v>
      </c>
      <c r="Q166" s="48">
        <v>0.77430555555568503</v>
      </c>
      <c r="R166" s="86"/>
    </row>
    <row r="167" spans="15:18">
      <c r="O167" s="2">
        <v>2184</v>
      </c>
      <c r="Q167" s="48">
        <v>0.77777777777790802</v>
      </c>
      <c r="R167" s="86"/>
    </row>
    <row r="168" spans="15:18">
      <c r="O168" s="2">
        <v>2185</v>
      </c>
      <c r="Q168" s="48">
        <v>0.78125000000013101</v>
      </c>
      <c r="R168" s="86"/>
    </row>
    <row r="169" spans="15:18">
      <c r="O169" s="2">
        <v>2186</v>
      </c>
      <c r="Q169" s="48">
        <v>0.78472222222235399</v>
      </c>
      <c r="R169" s="86"/>
    </row>
    <row r="170" spans="15:18">
      <c r="O170" s="2">
        <v>2187</v>
      </c>
      <c r="Q170" s="48">
        <v>0.78819444444457698</v>
      </c>
      <c r="R170" s="86"/>
    </row>
    <row r="171" spans="15:18">
      <c r="O171" s="2">
        <v>2188</v>
      </c>
      <c r="Q171" s="48">
        <v>0.79166666666679997</v>
      </c>
      <c r="R171" s="86"/>
    </row>
    <row r="172" spans="15:18">
      <c r="O172" s="2">
        <v>2189</v>
      </c>
      <c r="Q172" s="48">
        <v>0.79513888888902295</v>
      </c>
      <c r="R172" s="86"/>
    </row>
    <row r="173" spans="15:18">
      <c r="O173" s="2">
        <v>2190</v>
      </c>
      <c r="Q173" s="48">
        <v>0.79861111111124605</v>
      </c>
      <c r="R173" s="86"/>
    </row>
    <row r="174" spans="15:18">
      <c r="O174" s="2">
        <v>2191</v>
      </c>
      <c r="Q174" s="48">
        <v>0.80208333333346904</v>
      </c>
      <c r="R174" s="86"/>
    </row>
    <row r="175" spans="15:18">
      <c r="O175" s="2">
        <v>2192</v>
      </c>
      <c r="Q175" s="48">
        <v>0.80555555555569203</v>
      </c>
      <c r="R175" s="86"/>
    </row>
    <row r="176" spans="15:18">
      <c r="O176" s="2">
        <v>2193</v>
      </c>
      <c r="Q176" s="48">
        <v>0.80902777777791501</v>
      </c>
      <c r="R176" s="86"/>
    </row>
    <row r="177" spans="15:18">
      <c r="O177" s="2">
        <v>2194</v>
      </c>
      <c r="Q177" s="48">
        <v>0.812500000000138</v>
      </c>
      <c r="R177" s="86"/>
    </row>
    <row r="178" spans="15:18">
      <c r="O178" s="2">
        <v>2195</v>
      </c>
      <c r="Q178" s="48">
        <v>0.81597222222236099</v>
      </c>
      <c r="R178" s="86"/>
    </row>
    <row r="179" spans="15:18">
      <c r="O179" s="2">
        <v>2196</v>
      </c>
      <c r="Q179" s="48">
        <v>0.81944444444458397</v>
      </c>
      <c r="R179" s="86"/>
    </row>
    <row r="180" spans="15:18">
      <c r="O180" s="2">
        <v>2197</v>
      </c>
      <c r="Q180" s="48">
        <v>0.82291666666680696</v>
      </c>
      <c r="R180" s="86"/>
    </row>
    <row r="181" spans="15:18">
      <c r="O181" s="2">
        <v>2198</v>
      </c>
      <c r="Q181" s="48">
        <v>0.82638888888902995</v>
      </c>
      <c r="R181" s="86"/>
    </row>
    <row r="182" spans="15:18">
      <c r="O182" s="2">
        <v>2199</v>
      </c>
      <c r="Q182" s="48">
        <v>0.82986111111125305</v>
      </c>
      <c r="R182" s="86"/>
    </row>
    <row r="183" spans="15:18">
      <c r="O183" s="2">
        <v>2200</v>
      </c>
      <c r="Q183" s="48">
        <v>0.83333333333347603</v>
      </c>
      <c r="R183" s="86"/>
    </row>
    <row r="184" spans="15:18">
      <c r="Q184" s="48">
        <v>0.83680555555569902</v>
      </c>
      <c r="R184" s="86"/>
    </row>
    <row r="185" spans="15:18">
      <c r="Q185" s="48">
        <v>0.84027777777792201</v>
      </c>
      <c r="R185" s="86"/>
    </row>
    <row r="186" spans="15:18">
      <c r="Q186" s="48">
        <v>0.843750000000145</v>
      </c>
      <c r="R186" s="86"/>
    </row>
    <row r="187" spans="15:18">
      <c r="Q187" s="48">
        <v>0.84722222222236798</v>
      </c>
      <c r="R187" s="86"/>
    </row>
    <row r="188" spans="15:18">
      <c r="Q188" s="48">
        <v>0.85069444444459097</v>
      </c>
      <c r="R188" s="86"/>
    </row>
    <row r="189" spans="15:18">
      <c r="Q189" s="48">
        <v>0.85416666666681396</v>
      </c>
      <c r="R189" s="86"/>
    </row>
    <row r="190" spans="15:18">
      <c r="Q190" s="48">
        <v>0.85763888888903606</v>
      </c>
      <c r="R190" s="86"/>
    </row>
    <row r="191" spans="15:18">
      <c r="Q191" s="48">
        <v>0.86111111111125904</v>
      </c>
      <c r="R191" s="86"/>
    </row>
    <row r="192" spans="15:18">
      <c r="Q192" s="48">
        <v>0.86458333333348203</v>
      </c>
      <c r="R192" s="86"/>
    </row>
    <row r="193" spans="17:18">
      <c r="Q193" s="48">
        <v>0.86805555555570502</v>
      </c>
      <c r="R193" s="86"/>
    </row>
    <row r="194" spans="17:18">
      <c r="Q194" s="48">
        <v>0.871527777777928</v>
      </c>
      <c r="R194" s="86"/>
    </row>
    <row r="195" spans="17:18">
      <c r="Q195" s="48">
        <v>0.87500000000015099</v>
      </c>
      <c r="R195" s="86"/>
    </row>
    <row r="196" spans="17:18">
      <c r="Q196" s="48">
        <v>0.87847222222237398</v>
      </c>
      <c r="R196" s="86"/>
    </row>
    <row r="197" spans="17:18">
      <c r="Q197" s="48">
        <v>0.88194444444459696</v>
      </c>
      <c r="R197" s="86"/>
    </row>
    <row r="198" spans="17:18">
      <c r="Q198" s="48">
        <v>0.88541666666681995</v>
      </c>
      <c r="R198" s="86"/>
    </row>
    <row r="199" spans="17:18">
      <c r="Q199" s="48">
        <v>0.88888888888904305</v>
      </c>
      <c r="R199" s="86"/>
    </row>
    <row r="200" spans="17:18">
      <c r="Q200" s="48">
        <v>0.89236111111126604</v>
      </c>
      <c r="R200" s="86"/>
    </row>
    <row r="201" spans="17:18">
      <c r="Q201" s="48">
        <v>0.89583333333348902</v>
      </c>
      <c r="R201" s="86"/>
    </row>
    <row r="202" spans="17:18">
      <c r="Q202" s="48">
        <v>0.89930555555571201</v>
      </c>
      <c r="R202" s="86"/>
    </row>
    <row r="203" spans="17:18">
      <c r="Q203" s="48">
        <v>0.902777777777935</v>
      </c>
      <c r="R203" s="86"/>
    </row>
    <row r="204" spans="17:18">
      <c r="Q204" s="48">
        <v>0.90625000000015798</v>
      </c>
      <c r="R204" s="86"/>
    </row>
    <row r="205" spans="17:18">
      <c r="Q205" s="48">
        <v>0.90972222222238097</v>
      </c>
      <c r="R205" s="86"/>
    </row>
    <row r="206" spans="17:18">
      <c r="Q206" s="48">
        <v>0.91319444444460396</v>
      </c>
      <c r="R206" s="86"/>
    </row>
    <row r="207" spans="17:18">
      <c r="Q207" s="48">
        <v>0.91666666666682695</v>
      </c>
      <c r="R207" s="86"/>
    </row>
    <row r="208" spans="17:18">
      <c r="Q208" s="48">
        <v>0.92013888888905004</v>
      </c>
      <c r="R208" s="86"/>
    </row>
    <row r="209" spans="17:18">
      <c r="Q209" s="48">
        <v>0.92361111111127303</v>
      </c>
      <c r="R209" s="86"/>
    </row>
    <row r="210" spans="17:18">
      <c r="Q210" s="48">
        <v>0.92708333333349602</v>
      </c>
      <c r="R210" s="86"/>
    </row>
    <row r="211" spans="17:18">
      <c r="Q211" s="48">
        <v>0.93055555555571901</v>
      </c>
      <c r="R211" s="86"/>
    </row>
    <row r="212" spans="17:18">
      <c r="Q212" s="48">
        <v>0.93402777777794199</v>
      </c>
      <c r="R212" s="86"/>
    </row>
    <row r="213" spans="17:18">
      <c r="Q213" s="48">
        <v>0.93750000000016498</v>
      </c>
      <c r="R213" s="86"/>
    </row>
    <row r="214" spans="17:18">
      <c r="Q214" s="48">
        <v>0.94097222222238797</v>
      </c>
      <c r="R214" s="86"/>
    </row>
    <row r="215" spans="17:18">
      <c r="Q215" s="48">
        <v>0.94444444444461095</v>
      </c>
      <c r="R215" s="86"/>
    </row>
    <row r="216" spans="17:18">
      <c r="Q216" s="48">
        <v>0.94791666666683405</v>
      </c>
      <c r="R216" s="86"/>
    </row>
    <row r="217" spans="17:18">
      <c r="Q217" s="48">
        <v>0.95138888888905704</v>
      </c>
      <c r="R217" s="86"/>
    </row>
    <row r="218" spans="17:18">
      <c r="Q218" s="48">
        <v>0.95486111111128003</v>
      </c>
      <c r="R218" s="86"/>
    </row>
    <row r="219" spans="17:18">
      <c r="Q219" s="48">
        <v>0.95833333333350301</v>
      </c>
      <c r="R219" s="86"/>
    </row>
    <row r="220" spans="17:18">
      <c r="Q220" s="48">
        <v>0.961805555555726</v>
      </c>
      <c r="R220" s="86"/>
    </row>
    <row r="221" spans="17:18">
      <c r="Q221" s="48">
        <v>0.96527777777794899</v>
      </c>
      <c r="R221" s="86"/>
    </row>
    <row r="222" spans="17:18">
      <c r="Q222" s="48">
        <v>0.96875000000017197</v>
      </c>
      <c r="R222" s="86"/>
    </row>
    <row r="223" spans="17:18">
      <c r="Q223" s="48">
        <v>0.97222222222239496</v>
      </c>
      <c r="R223" s="86"/>
    </row>
    <row r="224" spans="17:18">
      <c r="Q224" s="48">
        <v>0.97569444444461795</v>
      </c>
      <c r="R224" s="86"/>
    </row>
    <row r="225" spans="17:18">
      <c r="Q225" s="48">
        <v>0.97916666666684105</v>
      </c>
      <c r="R225" s="86"/>
    </row>
    <row r="226" spans="17:18">
      <c r="Q226" s="48">
        <v>0.98263888888906403</v>
      </c>
      <c r="R226" s="86"/>
    </row>
    <row r="227" spans="17:18">
      <c r="Q227" s="48">
        <v>0.98611111111128702</v>
      </c>
      <c r="R227" s="86"/>
    </row>
    <row r="228" spans="17:18">
      <c r="Q228" s="48">
        <v>0.98958333333351001</v>
      </c>
      <c r="R228" s="86"/>
    </row>
    <row r="229" spans="17:18">
      <c r="Q229" s="48">
        <v>0.99305555555573299</v>
      </c>
      <c r="R229" s="86"/>
    </row>
    <row r="230" spans="17:18">
      <c r="Q230" s="48">
        <v>0.99652777777795598</v>
      </c>
      <c r="R230" s="86"/>
    </row>
    <row r="231" spans="17:18">
      <c r="Q231" s="48">
        <v>1.0000000000001801</v>
      </c>
      <c r="R231" s="86"/>
    </row>
    <row r="232" spans="17:18">
      <c r="Q232" s="48"/>
      <c r="R232" s="86"/>
    </row>
    <row r="233" spans="17:18">
      <c r="Q233" s="48"/>
      <c r="R233" s="86"/>
    </row>
    <row r="234" spans="17:18">
      <c r="Q234" s="48"/>
      <c r="R234" s="86"/>
    </row>
    <row r="235" spans="17:18">
      <c r="Q235" s="48"/>
      <c r="R235" s="86"/>
    </row>
    <row r="236" spans="17:18">
      <c r="Q236" s="48"/>
      <c r="R236" s="86"/>
    </row>
    <row r="237" spans="17:18">
      <c r="Q237" s="48"/>
      <c r="R237" s="86"/>
    </row>
    <row r="238" spans="17:18">
      <c r="Q238" s="48"/>
      <c r="R238" s="86"/>
    </row>
    <row r="239" spans="17:18">
      <c r="Q239" s="48"/>
      <c r="R239" s="86"/>
    </row>
    <row r="240" spans="17:18">
      <c r="Q240" s="48"/>
      <c r="R240" s="86"/>
    </row>
    <row r="241" spans="17:18">
      <c r="Q241" s="48"/>
      <c r="R241" s="86"/>
    </row>
    <row r="242" spans="17:18">
      <c r="Q242" s="48"/>
      <c r="R242" s="86"/>
    </row>
    <row r="243" spans="17:18">
      <c r="Q243" s="48"/>
      <c r="R243" s="86"/>
    </row>
    <row r="244" spans="17:18">
      <c r="Q244" s="48"/>
      <c r="R244" s="86"/>
    </row>
    <row r="245" spans="17:18">
      <c r="Q245" s="48"/>
      <c r="R245" s="86"/>
    </row>
    <row r="246" spans="17:18">
      <c r="Q246" s="48"/>
      <c r="R246" s="86"/>
    </row>
    <row r="247" spans="17:18">
      <c r="Q247" s="48"/>
      <c r="R247" s="86"/>
    </row>
    <row r="248" spans="17:18">
      <c r="Q248" s="48"/>
      <c r="R248" s="86"/>
    </row>
    <row r="249" spans="17:18">
      <c r="Q249" s="48"/>
      <c r="R249" s="86"/>
    </row>
    <row r="250" spans="17:18">
      <c r="Q250" s="48"/>
      <c r="R250" s="86"/>
    </row>
    <row r="251" spans="17:18">
      <c r="Q251" s="48"/>
      <c r="R251" s="86"/>
    </row>
    <row r="252" spans="17:18">
      <c r="Q252" s="48"/>
      <c r="R252" s="86"/>
    </row>
    <row r="253" spans="17:18">
      <c r="Q253" s="48"/>
      <c r="R253" s="86"/>
    </row>
    <row r="254" spans="17:18">
      <c r="Q254" s="48"/>
      <c r="R254" s="86"/>
    </row>
    <row r="255" spans="17:18">
      <c r="Q255" s="48"/>
      <c r="R255" s="86"/>
    </row>
    <row r="256" spans="17:18">
      <c r="Q256" s="48"/>
      <c r="R256" s="86"/>
    </row>
    <row r="257" spans="17:18">
      <c r="Q257" s="48"/>
      <c r="R257" s="86"/>
    </row>
    <row r="258" spans="17:18">
      <c r="Q258" s="48"/>
      <c r="R258" s="86"/>
    </row>
    <row r="259" spans="17:18">
      <c r="Q259" s="48"/>
      <c r="R259" s="86"/>
    </row>
    <row r="260" spans="17:18">
      <c r="Q260" s="48"/>
      <c r="R260" s="86"/>
    </row>
    <row r="261" spans="17:18">
      <c r="Q261" s="48"/>
      <c r="R261" s="86"/>
    </row>
    <row r="262" spans="17:18">
      <c r="Q262" s="48"/>
      <c r="R262" s="86"/>
    </row>
    <row r="263" spans="17:18">
      <c r="Q263" s="48"/>
      <c r="R263" s="86"/>
    </row>
    <row r="264" spans="17:18">
      <c r="Q264" s="48"/>
      <c r="R264" s="86"/>
    </row>
    <row r="265" spans="17:18">
      <c r="Q265" s="48"/>
      <c r="R265" s="86"/>
    </row>
    <row r="266" spans="17:18">
      <c r="Q266" s="48"/>
      <c r="R266" s="86"/>
    </row>
    <row r="267" spans="17:18">
      <c r="Q267" s="48"/>
      <c r="R267" s="86"/>
    </row>
    <row r="268" spans="17:18">
      <c r="Q268" s="48"/>
      <c r="R268" s="86"/>
    </row>
    <row r="269" spans="17:18">
      <c r="Q269" s="48"/>
      <c r="R269" s="86"/>
    </row>
    <row r="270" spans="17:18">
      <c r="Q270" s="48"/>
      <c r="R270" s="86"/>
    </row>
    <row r="271" spans="17:18">
      <c r="Q271" s="48"/>
      <c r="R271" s="86"/>
    </row>
    <row r="272" spans="17:18">
      <c r="Q272" s="48"/>
      <c r="R272" s="86"/>
    </row>
    <row r="273" spans="17:18">
      <c r="Q273" s="48"/>
      <c r="R273" s="86"/>
    </row>
    <row r="274" spans="17:18">
      <c r="Q274" s="48"/>
      <c r="R274" s="86"/>
    </row>
    <row r="275" spans="17:18">
      <c r="Q275" s="48"/>
      <c r="R275" s="86"/>
    </row>
    <row r="276" spans="17:18">
      <c r="Q276" s="48"/>
      <c r="R276" s="86"/>
    </row>
    <row r="277" spans="17:18">
      <c r="Q277" s="48"/>
      <c r="R277" s="86"/>
    </row>
    <row r="278" spans="17:18">
      <c r="Q278" s="48"/>
      <c r="R278" s="86"/>
    </row>
    <row r="279" spans="17:18">
      <c r="Q279" s="48"/>
      <c r="R279" s="86"/>
    </row>
    <row r="280" spans="17:18">
      <c r="Q280" s="48"/>
      <c r="R280" s="86"/>
    </row>
    <row r="281" spans="17:18">
      <c r="Q281" s="48"/>
      <c r="R281" s="86"/>
    </row>
    <row r="282" spans="17:18">
      <c r="Q282" s="48"/>
      <c r="R282" s="86"/>
    </row>
    <row r="283" spans="17:18">
      <c r="Q283" s="48"/>
      <c r="R283" s="86"/>
    </row>
    <row r="284" spans="17:18">
      <c r="Q284" s="48"/>
      <c r="R284" s="86"/>
    </row>
    <row r="285" spans="17:18">
      <c r="Q285" s="48"/>
      <c r="R285" s="86"/>
    </row>
    <row r="286" spans="17:18">
      <c r="Q286" s="48"/>
      <c r="R286" s="86"/>
    </row>
    <row r="287" spans="17:18">
      <c r="Q287" s="48"/>
      <c r="R287" s="86"/>
    </row>
    <row r="288" spans="17:18">
      <c r="Q288" s="48"/>
      <c r="R288" s="86"/>
    </row>
    <row r="289" spans="17:18">
      <c r="Q289" s="48"/>
      <c r="R289" s="86"/>
    </row>
    <row r="290" spans="17:18">
      <c r="Q290" s="48"/>
      <c r="R290" s="86"/>
    </row>
  </sheetData>
  <sheetProtection password="DC94" sheet="1" objects="1" scenarios="1"/>
  <mergeCells count="87">
    <mergeCell ref="A5:B5"/>
    <mergeCell ref="C5:F5"/>
    <mergeCell ref="H5:K5"/>
    <mergeCell ref="A2:B2"/>
    <mergeCell ref="A3:K3"/>
    <mergeCell ref="A4:B4"/>
    <mergeCell ref="C4:F4"/>
    <mergeCell ref="H4:K4"/>
    <mergeCell ref="A6:B6"/>
    <mergeCell ref="C6:F6"/>
    <mergeCell ref="H6:K6"/>
    <mergeCell ref="A9:A10"/>
    <mergeCell ref="B9:B10"/>
    <mergeCell ref="C9:D10"/>
    <mergeCell ref="E9:F10"/>
    <mergeCell ref="G9:G10"/>
    <mergeCell ref="H9:H10"/>
    <mergeCell ref="I9:I10"/>
    <mergeCell ref="C15:D15"/>
    <mergeCell ref="E15:F15"/>
    <mergeCell ref="J9:J10"/>
    <mergeCell ref="AC9:AH10"/>
    <mergeCell ref="C11:D11"/>
    <mergeCell ref="E11:F11"/>
    <mergeCell ref="T11:V11"/>
    <mergeCell ref="C12:D12"/>
    <mergeCell ref="E12:F12"/>
    <mergeCell ref="C13:D13"/>
    <mergeCell ref="E13:F13"/>
    <mergeCell ref="T13:V13"/>
    <mergeCell ref="C14:D14"/>
    <mergeCell ref="E14:F14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A42:B42"/>
    <mergeCell ref="C42:D42"/>
    <mergeCell ref="E42:F42"/>
  </mergeCells>
  <phoneticPr fontId="4"/>
  <dataValidations count="7">
    <dataValidation type="list" allowBlank="1" showInputMessage="1" showErrorMessage="1" sqref="D2">
      <formula1>$P$3:$P$14</formula1>
    </dataValidation>
    <dataValidation type="list" allowBlank="1" showInputMessage="1" showErrorMessage="1" error="西暦を数字で入力してください" sqref="A2:B2">
      <formula1>$O$3:$O$183</formula1>
    </dataValidation>
    <dataValidation type="list" imeMode="disabled" allowBlank="1" showInputMessage="1" sqref="C11:F41">
      <formula1>$Q$3:$Q$231</formula1>
    </dataValidation>
    <dataValidation type="list" allowBlank="1" showInputMessage="1" showErrorMessage="1" sqref="H7">
      <formula1>"無,有"</formula1>
    </dataValidation>
    <dataValidation type="time" errorStyle="warning" operator="greaterThan" allowBlank="1" showInputMessage="1" showErrorMessage="1" errorTitle="利用時間不足" error="利用時間は１時間以上で申請可能です。" sqref="G11">
      <formula1>0.0416666666666667</formula1>
    </dataValidation>
    <dataValidation imeMode="off" allowBlank="1" showInputMessage="1" showErrorMessage="1" sqref="J2 I11:I41 K43:K44"/>
    <dataValidation type="textLength" imeMode="off" operator="equal" allowBlank="1" showInputMessage="1" showErrorMessage="1" error="10桁で入力してください" sqref="C4:F4 H4:K4">
      <formula1>10</formula1>
    </dataValidation>
  </dataValidations>
  <printOptions horizontalCentered="1"/>
  <pageMargins left="0.51181102362204722" right="0.47244094488188981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02"/>
  <sheetViews>
    <sheetView showZeros="0" topLeftCell="A4" zoomScaleNormal="100" zoomScaleSheetLayoutView="90" workbookViewId="0">
      <selection activeCell="G11" sqref="G11"/>
    </sheetView>
  </sheetViews>
  <sheetFormatPr defaultRowHeight="12"/>
  <cols>
    <col min="1" max="1" width="5" style="2" customWidth="1"/>
    <col min="2" max="2" width="5.42578125" style="2" customWidth="1"/>
    <col min="3" max="6" width="7.28515625" style="48" customWidth="1"/>
    <col min="7" max="7" width="13.7109375" style="2" customWidth="1"/>
    <col min="8" max="11" width="10.7109375" style="2" customWidth="1"/>
    <col min="12" max="12" width="0" style="2" hidden="1" customWidth="1"/>
    <col min="13" max="17" width="9.140625" style="2" hidden="1" customWidth="1"/>
    <col min="18" max="18" width="11.85546875" style="2" hidden="1" customWidth="1"/>
    <col min="19" max="19" width="9.140625" style="2" hidden="1" customWidth="1"/>
    <col min="20" max="20" width="16.42578125" style="2" hidden="1" customWidth="1"/>
    <col min="21" max="21" width="9.140625" style="2" hidden="1" customWidth="1"/>
    <col min="22" max="22" width="7.7109375" style="2" hidden="1" customWidth="1"/>
    <col min="23" max="23" width="16.42578125" style="2" hidden="1" customWidth="1"/>
    <col min="24" max="24" width="9.140625" style="2" hidden="1" customWidth="1"/>
    <col min="25" max="16384" width="9.140625" style="2"/>
  </cols>
  <sheetData>
    <row r="1" spans="1:34">
      <c r="A1" s="39" t="s">
        <v>52</v>
      </c>
      <c r="B1" s="39"/>
      <c r="C1" s="39"/>
      <c r="D1" s="39"/>
      <c r="E1" s="39"/>
      <c r="F1" s="40"/>
      <c r="G1" s="40"/>
      <c r="H1" s="40"/>
      <c r="I1" s="40"/>
      <c r="J1" s="40"/>
      <c r="K1" s="40"/>
      <c r="N1" s="2" t="s">
        <v>53</v>
      </c>
      <c r="T1" s="2" t="s">
        <v>54</v>
      </c>
    </row>
    <row r="2" spans="1:34" ht="22.5" customHeight="1">
      <c r="A2" s="323">
        <v>2021</v>
      </c>
      <c r="B2" s="323"/>
      <c r="C2" s="41" t="s">
        <v>55</v>
      </c>
      <c r="D2" s="211">
        <v>7</v>
      </c>
      <c r="E2" s="41" t="s">
        <v>56</v>
      </c>
      <c r="F2" s="40"/>
      <c r="G2" s="40"/>
      <c r="H2" s="40"/>
      <c r="I2" s="42"/>
      <c r="J2" s="43"/>
      <c r="K2" s="44"/>
      <c r="N2" s="45" t="s">
        <v>57</v>
      </c>
      <c r="O2" s="45" t="s">
        <v>58</v>
      </c>
      <c r="P2" s="45" t="s">
        <v>59</v>
      </c>
      <c r="Q2" s="45" t="s">
        <v>19</v>
      </c>
      <c r="R2" s="45" t="s">
        <v>60</v>
      </c>
      <c r="T2" s="45" t="s">
        <v>61</v>
      </c>
      <c r="U2" s="45" t="s">
        <v>62</v>
      </c>
      <c r="V2" s="45" t="s">
        <v>63</v>
      </c>
      <c r="W2" s="45" t="s">
        <v>64</v>
      </c>
    </row>
    <row r="3" spans="1:34" ht="21" customHeight="1">
      <c r="A3" s="324" t="s">
        <v>65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M3" s="2">
        <v>1</v>
      </c>
      <c r="N3" s="203">
        <f t="shared" ref="N3:N33" si="0">IF($G11="","",FLOOR($G11+"0:10","0:30"))</f>
        <v>6.25E-2</v>
      </c>
      <c r="O3" s="2">
        <v>2020</v>
      </c>
      <c r="P3" s="47">
        <v>1</v>
      </c>
      <c r="Q3" s="48">
        <v>0.20833333333333801</v>
      </c>
      <c r="R3" s="47" t="str">
        <f t="shared" ref="R3:R33" si="1">IF($I11="","",$I11)</f>
        <v/>
      </c>
      <c r="T3" s="49" t="s">
        <v>66</v>
      </c>
      <c r="U3" s="50">
        <f>$N$35*24*2</f>
        <v>15.999999999999996</v>
      </c>
      <c r="V3" s="207">
        <v>900</v>
      </c>
      <c r="W3" s="52">
        <f>U3*V3</f>
        <v>14399.999999999996</v>
      </c>
    </row>
    <row r="4" spans="1:34" ht="16.5" customHeight="1">
      <c r="A4" s="325" t="s">
        <v>3</v>
      </c>
      <c r="B4" s="326"/>
      <c r="C4" s="327">
        <v>1234567890</v>
      </c>
      <c r="D4" s="328"/>
      <c r="E4" s="328"/>
      <c r="F4" s="329"/>
      <c r="G4" s="208" t="s">
        <v>4</v>
      </c>
      <c r="H4" s="327">
        <v>3360100000</v>
      </c>
      <c r="I4" s="328"/>
      <c r="J4" s="328"/>
      <c r="K4" s="329"/>
      <c r="M4" s="2">
        <v>2</v>
      </c>
      <c r="N4" s="203">
        <f t="shared" si="0"/>
        <v>4.1666666666666664E-2</v>
      </c>
      <c r="O4" s="2">
        <v>2021</v>
      </c>
      <c r="P4" s="47">
        <v>2</v>
      </c>
      <c r="Q4" s="48">
        <v>0.21180555555556099</v>
      </c>
      <c r="R4" s="47" t="str">
        <f t="shared" si="1"/>
        <v/>
      </c>
      <c r="T4" s="49" t="s">
        <v>67</v>
      </c>
      <c r="U4" s="50">
        <f>$R$35</f>
        <v>0</v>
      </c>
      <c r="V4" s="207">
        <v>1000</v>
      </c>
      <c r="W4" s="52">
        <f>U4*V4</f>
        <v>0</v>
      </c>
      <c r="X4" s="2" t="s">
        <v>68</v>
      </c>
    </row>
    <row r="5" spans="1:34" ht="20.100000000000001" customHeight="1" thickBot="1">
      <c r="A5" s="321" t="s">
        <v>5</v>
      </c>
      <c r="B5" s="322"/>
      <c r="C5" s="308" t="s">
        <v>87</v>
      </c>
      <c r="D5" s="309"/>
      <c r="E5" s="309"/>
      <c r="F5" s="310"/>
      <c r="G5" s="209" t="s">
        <v>6</v>
      </c>
      <c r="H5" s="311" t="s">
        <v>88</v>
      </c>
      <c r="I5" s="312"/>
      <c r="J5" s="313"/>
      <c r="K5" s="314"/>
      <c r="M5" s="2">
        <v>3</v>
      </c>
      <c r="N5" s="203">
        <f t="shared" si="0"/>
        <v>4.1666666666666664E-2</v>
      </c>
      <c r="O5" s="2">
        <v>2022</v>
      </c>
      <c r="P5" s="47">
        <v>3</v>
      </c>
      <c r="Q5" s="48">
        <v>0.21527777777778401</v>
      </c>
      <c r="R5" s="47" t="str">
        <f t="shared" si="1"/>
        <v/>
      </c>
      <c r="T5" s="49"/>
      <c r="U5" s="12"/>
      <c r="V5" s="207"/>
      <c r="W5" s="54"/>
    </row>
    <row r="6" spans="1:34" ht="20.100000000000001" customHeight="1" thickBot="1">
      <c r="A6" s="307" t="s">
        <v>69</v>
      </c>
      <c r="B6" s="307"/>
      <c r="C6" s="308" t="s">
        <v>89</v>
      </c>
      <c r="D6" s="309"/>
      <c r="E6" s="309"/>
      <c r="F6" s="310"/>
      <c r="G6" s="209" t="s">
        <v>70</v>
      </c>
      <c r="H6" s="311">
        <v>50</v>
      </c>
      <c r="I6" s="312"/>
      <c r="J6" s="313"/>
      <c r="K6" s="314"/>
      <c r="L6" s="56"/>
      <c r="M6" s="2">
        <v>4</v>
      </c>
      <c r="N6" s="203">
        <f t="shared" si="0"/>
        <v>8.3333333333333329E-2</v>
      </c>
      <c r="O6" s="2">
        <v>2023</v>
      </c>
      <c r="P6" s="47">
        <v>4</v>
      </c>
      <c r="Q6" s="48">
        <v>0.21875000000000699</v>
      </c>
      <c r="R6" s="47" t="str">
        <f t="shared" si="1"/>
        <v/>
      </c>
      <c r="T6" s="57" t="s">
        <v>71</v>
      </c>
      <c r="U6" s="58"/>
      <c r="V6" s="59"/>
      <c r="W6" s="60">
        <f>SUM(W3:W5)</f>
        <v>14399.999999999996</v>
      </c>
      <c r="X6" s="1" t="s">
        <v>72</v>
      </c>
      <c r="AC6" s="61"/>
    </row>
    <row r="7" spans="1:34" ht="20.100000000000001" customHeight="1">
      <c r="A7" s="62"/>
      <c r="B7" s="62"/>
      <c r="C7" s="63"/>
      <c r="D7" s="63"/>
      <c r="E7" s="63"/>
      <c r="F7" s="63"/>
      <c r="G7" s="208" t="s">
        <v>73</v>
      </c>
      <c r="H7" s="98" t="s">
        <v>90</v>
      </c>
      <c r="I7" s="65"/>
      <c r="J7" s="65"/>
      <c r="K7" s="65"/>
      <c r="L7" s="56"/>
      <c r="M7" s="2">
        <v>5</v>
      </c>
      <c r="N7" s="203">
        <f t="shared" si="0"/>
        <v>0.10416666666666666</v>
      </c>
      <c r="O7" s="2">
        <v>2024</v>
      </c>
      <c r="P7" s="47">
        <v>5</v>
      </c>
      <c r="Q7" s="48">
        <v>0.22222222222223001</v>
      </c>
      <c r="R7" s="47" t="str">
        <f t="shared" si="1"/>
        <v/>
      </c>
      <c r="T7" s="66"/>
      <c r="U7" s="18"/>
      <c r="V7" s="18"/>
      <c r="W7" s="67"/>
      <c r="X7" s="1"/>
      <c r="AC7" s="61"/>
    </row>
    <row r="8" spans="1:34" ht="12" customHeight="1">
      <c r="A8" s="40"/>
      <c r="B8" s="40"/>
      <c r="C8" s="40"/>
      <c r="D8" s="40"/>
      <c r="E8" s="40"/>
      <c r="F8" s="40"/>
      <c r="G8" s="68"/>
      <c r="H8" s="69"/>
      <c r="I8" s="40"/>
      <c r="J8" s="40"/>
      <c r="K8" s="40"/>
      <c r="M8" s="2">
        <v>6</v>
      </c>
      <c r="N8" s="203" t="str">
        <f t="shared" si="0"/>
        <v/>
      </c>
      <c r="O8" s="2">
        <v>2025</v>
      </c>
      <c r="P8" s="47">
        <v>6</v>
      </c>
      <c r="Q8" s="48">
        <v>0.225694444444453</v>
      </c>
      <c r="R8" s="47" t="str">
        <f t="shared" si="1"/>
        <v/>
      </c>
      <c r="X8" s="1" t="s">
        <v>74</v>
      </c>
      <c r="AC8" s="61"/>
    </row>
    <row r="9" spans="1:34" ht="12" customHeight="1">
      <c r="A9" s="306" t="s">
        <v>9</v>
      </c>
      <c r="B9" s="306" t="s">
        <v>10</v>
      </c>
      <c r="C9" s="315" t="s">
        <v>75</v>
      </c>
      <c r="D9" s="316"/>
      <c r="E9" s="315" t="s">
        <v>76</v>
      </c>
      <c r="F9" s="316"/>
      <c r="G9" s="319" t="s">
        <v>77</v>
      </c>
      <c r="H9" s="319" t="s">
        <v>78</v>
      </c>
      <c r="I9" s="306" t="s">
        <v>79</v>
      </c>
      <c r="J9" s="306" t="s">
        <v>80</v>
      </c>
      <c r="K9" s="70" t="s">
        <v>81</v>
      </c>
      <c r="M9" s="2">
        <v>7</v>
      </c>
      <c r="N9" s="203" t="str">
        <f t="shared" si="0"/>
        <v/>
      </c>
      <c r="O9" s="2">
        <v>2026</v>
      </c>
      <c r="P9" s="47">
        <v>7</v>
      </c>
      <c r="Q9" s="48">
        <v>0.22916666666667601</v>
      </c>
      <c r="R9" s="47" t="str">
        <f t="shared" si="1"/>
        <v/>
      </c>
      <c r="AC9" s="276"/>
      <c r="AD9" s="276"/>
      <c r="AE9" s="276"/>
      <c r="AF9" s="276"/>
      <c r="AG9" s="276"/>
      <c r="AH9" s="276"/>
    </row>
    <row r="10" spans="1:34" ht="12" customHeight="1">
      <c r="A10" s="306"/>
      <c r="B10" s="306"/>
      <c r="C10" s="317"/>
      <c r="D10" s="318"/>
      <c r="E10" s="317"/>
      <c r="F10" s="318"/>
      <c r="G10" s="320"/>
      <c r="H10" s="320"/>
      <c r="I10" s="306"/>
      <c r="J10" s="306"/>
      <c r="K10" s="71" t="s">
        <v>82</v>
      </c>
      <c r="M10" s="2">
        <v>8</v>
      </c>
      <c r="N10" s="203" t="str">
        <f t="shared" si="0"/>
        <v/>
      </c>
      <c r="O10" s="2">
        <v>2027</v>
      </c>
      <c r="P10" s="47">
        <v>8</v>
      </c>
      <c r="Q10" s="48">
        <v>0.232638888888899</v>
      </c>
      <c r="R10" s="47" t="str">
        <f t="shared" si="1"/>
        <v/>
      </c>
      <c r="AC10" s="276"/>
      <c r="AD10" s="276"/>
      <c r="AE10" s="276"/>
      <c r="AF10" s="276"/>
      <c r="AG10" s="276"/>
      <c r="AH10" s="276"/>
    </row>
    <row r="11" spans="1:34" ht="18.95" customHeight="1">
      <c r="A11" s="216">
        <v>1</v>
      </c>
      <c r="B11" s="73" t="str">
        <f>IF(OR($A$2="",$D$2="",$A11=""),"",TEXT(DATE($A$2,$D$2,$A11),"aaa"))</f>
        <v>木</v>
      </c>
      <c r="C11" s="303">
        <v>0.33333333333336501</v>
      </c>
      <c r="D11" s="304"/>
      <c r="E11" s="303">
        <v>0.395833333333379</v>
      </c>
      <c r="F11" s="304"/>
      <c r="G11" s="74">
        <f>IF(OR(C11="",E11=""),"",E11-C11)</f>
        <v>6.2500000000013989E-2</v>
      </c>
      <c r="H11" s="75">
        <f>IF($N3="","",($N3*24)*2*900)</f>
        <v>2700</v>
      </c>
      <c r="I11" s="99"/>
      <c r="J11" s="75">
        <f t="shared" ref="J11:J41" si="2">IF($H$7="","",IF($H$7="無","",IFERROR(($H11+$I11)*0.1,"")))</f>
        <v>270</v>
      </c>
      <c r="K11" s="76">
        <f t="shared" ref="K11:K41" si="3">IF($H11="","",$H11+$I11-IF($J11="",0,$J11))</f>
        <v>2430</v>
      </c>
      <c r="M11" s="2">
        <v>9</v>
      </c>
      <c r="N11" s="203" t="str">
        <f t="shared" si="0"/>
        <v/>
      </c>
      <c r="O11" s="2">
        <v>2028</v>
      </c>
      <c r="P11" s="47">
        <v>9</v>
      </c>
      <c r="Q11" s="48">
        <v>0.23611111111112201</v>
      </c>
      <c r="R11" s="47" t="str">
        <f t="shared" si="1"/>
        <v/>
      </c>
      <c r="T11" s="277" t="s">
        <v>83</v>
      </c>
      <c r="U11" s="277"/>
      <c r="V11" s="277"/>
      <c r="W11" s="77">
        <f>$J$42</f>
        <v>1440</v>
      </c>
    </row>
    <row r="12" spans="1:34" ht="18.95" customHeight="1" thickBot="1">
      <c r="A12" s="216">
        <v>2</v>
      </c>
      <c r="B12" s="73" t="str">
        <f t="shared" ref="B12:B41" si="4">IF(OR($A$2="",$D$2="",$A12=""),"",TEXT(DATE($A$2,$D$2,$A12),"aaa"))</f>
        <v>金</v>
      </c>
      <c r="C12" s="303">
        <v>0.35416666666666669</v>
      </c>
      <c r="D12" s="304"/>
      <c r="E12" s="303">
        <v>0.39583333333333331</v>
      </c>
      <c r="F12" s="304"/>
      <c r="G12" s="74">
        <f t="shared" ref="G12:G41" si="5">IF(OR(C12="",E12=""),"",E12-C12)</f>
        <v>4.166666666666663E-2</v>
      </c>
      <c r="H12" s="75">
        <f>IF($N4="","",($N4*24)*2*900)</f>
        <v>1800</v>
      </c>
      <c r="I12" s="99"/>
      <c r="J12" s="75">
        <f t="shared" si="2"/>
        <v>180</v>
      </c>
      <c r="K12" s="76">
        <f t="shared" si="3"/>
        <v>1620</v>
      </c>
      <c r="L12" s="78"/>
      <c r="M12" s="2">
        <v>10</v>
      </c>
      <c r="N12" s="203" t="str">
        <f t="shared" si="0"/>
        <v/>
      </c>
      <c r="O12" s="2">
        <v>2029</v>
      </c>
      <c r="P12" s="47">
        <v>10</v>
      </c>
      <c r="Q12" s="48">
        <v>0.239583333333345</v>
      </c>
      <c r="R12" s="47" t="str">
        <f t="shared" si="1"/>
        <v/>
      </c>
      <c r="T12" s="3"/>
      <c r="U12" s="3"/>
      <c r="V12" s="3"/>
      <c r="W12" s="3"/>
    </row>
    <row r="13" spans="1:34" ht="18.95" customHeight="1" thickBot="1">
      <c r="A13" s="216">
        <v>4</v>
      </c>
      <c r="B13" s="73" t="str">
        <f t="shared" si="4"/>
        <v>日</v>
      </c>
      <c r="C13" s="303">
        <v>0.35416666666666669</v>
      </c>
      <c r="D13" s="304"/>
      <c r="E13" s="303">
        <v>0.39583333333333331</v>
      </c>
      <c r="F13" s="304"/>
      <c r="G13" s="74">
        <f t="shared" si="5"/>
        <v>4.166666666666663E-2</v>
      </c>
      <c r="H13" s="75">
        <f>IF($N5="","",($N5*24)*2*900)</f>
        <v>1800</v>
      </c>
      <c r="I13" s="99"/>
      <c r="J13" s="75">
        <f t="shared" si="2"/>
        <v>180</v>
      </c>
      <c r="K13" s="76">
        <f t="shared" si="3"/>
        <v>1620</v>
      </c>
      <c r="M13" s="2">
        <v>11</v>
      </c>
      <c r="N13" s="203" t="str">
        <f t="shared" si="0"/>
        <v/>
      </c>
      <c r="O13" s="2">
        <v>2030</v>
      </c>
      <c r="P13" s="47">
        <v>11</v>
      </c>
      <c r="Q13" s="48">
        <v>0.24305555555556799</v>
      </c>
      <c r="R13" s="47" t="str">
        <f t="shared" si="1"/>
        <v/>
      </c>
      <c r="T13" s="277" t="s">
        <v>84</v>
      </c>
      <c r="U13" s="277"/>
      <c r="V13" s="278"/>
      <c r="W13" s="79">
        <f>$W$6-$W$11</f>
        <v>12959.999999999996</v>
      </c>
    </row>
    <row r="14" spans="1:34" ht="18.95" customHeight="1">
      <c r="A14" s="216">
        <v>4</v>
      </c>
      <c r="B14" s="73" t="str">
        <f t="shared" si="4"/>
        <v>日</v>
      </c>
      <c r="C14" s="303">
        <v>0.60416666666666663</v>
      </c>
      <c r="D14" s="304"/>
      <c r="E14" s="303">
        <v>0.6875</v>
      </c>
      <c r="F14" s="304"/>
      <c r="G14" s="74">
        <f t="shared" si="5"/>
        <v>8.333333333333337E-2</v>
      </c>
      <c r="H14" s="75">
        <f>IF($N6="","",($N6*24)*2*900)</f>
        <v>3600</v>
      </c>
      <c r="I14" s="99"/>
      <c r="J14" s="75">
        <f t="shared" si="2"/>
        <v>360</v>
      </c>
      <c r="K14" s="76">
        <f t="shared" si="3"/>
        <v>3240</v>
      </c>
      <c r="M14" s="2">
        <v>12</v>
      </c>
      <c r="N14" s="203" t="str">
        <f t="shared" si="0"/>
        <v/>
      </c>
      <c r="O14" s="2">
        <v>2031</v>
      </c>
      <c r="P14" s="47">
        <v>12</v>
      </c>
      <c r="Q14" s="48">
        <v>0.246527777777791</v>
      </c>
      <c r="R14" s="47" t="str">
        <f t="shared" si="1"/>
        <v/>
      </c>
    </row>
    <row r="15" spans="1:34" ht="18.95" customHeight="1">
      <c r="A15" s="216">
        <v>7</v>
      </c>
      <c r="B15" s="73" t="str">
        <f t="shared" si="4"/>
        <v>水</v>
      </c>
      <c r="C15" s="303">
        <v>0.64583333333333337</v>
      </c>
      <c r="D15" s="304"/>
      <c r="E15" s="303">
        <v>0.75</v>
      </c>
      <c r="F15" s="304"/>
      <c r="G15" s="74">
        <f t="shared" si="5"/>
        <v>0.10416666666666663</v>
      </c>
      <c r="H15" s="75">
        <f t="shared" ref="H15:H41" si="6">IF($N7="","",($N7*24)*2*900)</f>
        <v>4500</v>
      </c>
      <c r="I15" s="99"/>
      <c r="J15" s="75">
        <f t="shared" si="2"/>
        <v>450</v>
      </c>
      <c r="K15" s="76">
        <f t="shared" si="3"/>
        <v>4050</v>
      </c>
      <c r="M15" s="2">
        <v>13</v>
      </c>
      <c r="N15" s="203" t="str">
        <f t="shared" si="0"/>
        <v/>
      </c>
      <c r="O15" s="2">
        <v>2032</v>
      </c>
      <c r="P15" s="80"/>
      <c r="Q15" s="48">
        <v>0.25000000000001399</v>
      </c>
      <c r="R15" s="47" t="str">
        <f t="shared" si="1"/>
        <v/>
      </c>
    </row>
    <row r="16" spans="1:34" ht="18.95" customHeight="1">
      <c r="A16" s="216"/>
      <c r="B16" s="73" t="str">
        <f t="shared" si="4"/>
        <v/>
      </c>
      <c r="C16" s="303"/>
      <c r="D16" s="304"/>
      <c r="E16" s="303"/>
      <c r="F16" s="304"/>
      <c r="G16" s="74" t="str">
        <f t="shared" si="5"/>
        <v/>
      </c>
      <c r="H16" s="75" t="str">
        <f t="shared" si="6"/>
        <v/>
      </c>
      <c r="I16" s="99"/>
      <c r="J16" s="75" t="str">
        <f t="shared" si="2"/>
        <v/>
      </c>
      <c r="K16" s="76" t="str">
        <f t="shared" si="3"/>
        <v/>
      </c>
      <c r="M16" s="2">
        <v>14</v>
      </c>
      <c r="N16" s="203" t="str">
        <f t="shared" si="0"/>
        <v/>
      </c>
      <c r="O16" s="2">
        <v>2033</v>
      </c>
      <c r="P16" s="80"/>
      <c r="Q16" s="48">
        <v>0.25347222222223698</v>
      </c>
      <c r="R16" s="47" t="str">
        <f t="shared" si="1"/>
        <v/>
      </c>
      <c r="T16" s="81">
        <f>H12+I12+J12</f>
        <v>1980</v>
      </c>
    </row>
    <row r="17" spans="1:18" ht="18.95" customHeight="1">
      <c r="A17" s="216"/>
      <c r="B17" s="73" t="str">
        <f t="shared" si="4"/>
        <v/>
      </c>
      <c r="C17" s="303"/>
      <c r="D17" s="304"/>
      <c r="E17" s="303"/>
      <c r="F17" s="304"/>
      <c r="G17" s="74" t="str">
        <f t="shared" si="5"/>
        <v/>
      </c>
      <c r="H17" s="75" t="str">
        <f t="shared" si="6"/>
        <v/>
      </c>
      <c r="I17" s="99"/>
      <c r="J17" s="75" t="str">
        <f t="shared" si="2"/>
        <v/>
      </c>
      <c r="K17" s="76" t="str">
        <f t="shared" si="3"/>
        <v/>
      </c>
      <c r="M17" s="2">
        <v>15</v>
      </c>
      <c r="N17" s="203" t="str">
        <f t="shared" si="0"/>
        <v/>
      </c>
      <c r="O17" s="2">
        <v>2034</v>
      </c>
      <c r="P17" s="80"/>
      <c r="Q17" s="48">
        <v>0.25694444444446002</v>
      </c>
      <c r="R17" s="47" t="str">
        <f t="shared" si="1"/>
        <v/>
      </c>
    </row>
    <row r="18" spans="1:18" ht="18.95" customHeight="1">
      <c r="A18" s="216"/>
      <c r="B18" s="73" t="str">
        <f t="shared" si="4"/>
        <v/>
      </c>
      <c r="C18" s="303"/>
      <c r="D18" s="304"/>
      <c r="E18" s="303"/>
      <c r="F18" s="304"/>
      <c r="G18" s="74" t="str">
        <f t="shared" si="5"/>
        <v/>
      </c>
      <c r="H18" s="75" t="str">
        <f t="shared" si="6"/>
        <v/>
      </c>
      <c r="I18" s="99"/>
      <c r="J18" s="75" t="str">
        <f t="shared" si="2"/>
        <v/>
      </c>
      <c r="K18" s="76" t="str">
        <f t="shared" si="3"/>
        <v/>
      </c>
      <c r="M18" s="2">
        <v>16</v>
      </c>
      <c r="N18" s="203" t="str">
        <f t="shared" si="0"/>
        <v/>
      </c>
      <c r="O18" s="2">
        <v>2035</v>
      </c>
      <c r="P18" s="80"/>
      <c r="Q18" s="48">
        <v>0.26041666666668301</v>
      </c>
      <c r="R18" s="47" t="str">
        <f t="shared" si="1"/>
        <v/>
      </c>
    </row>
    <row r="19" spans="1:18" ht="18.95" customHeight="1">
      <c r="A19" s="216"/>
      <c r="B19" s="73" t="str">
        <f t="shared" si="4"/>
        <v/>
      </c>
      <c r="C19" s="303"/>
      <c r="D19" s="304"/>
      <c r="E19" s="303"/>
      <c r="F19" s="304"/>
      <c r="G19" s="74" t="str">
        <f t="shared" si="5"/>
        <v/>
      </c>
      <c r="H19" s="75" t="str">
        <f t="shared" si="6"/>
        <v/>
      </c>
      <c r="I19" s="99"/>
      <c r="J19" s="75" t="str">
        <f t="shared" si="2"/>
        <v/>
      </c>
      <c r="K19" s="76" t="str">
        <f t="shared" si="3"/>
        <v/>
      </c>
      <c r="M19" s="2">
        <v>17</v>
      </c>
      <c r="N19" s="203" t="str">
        <f t="shared" si="0"/>
        <v/>
      </c>
      <c r="O19" s="2">
        <v>2036</v>
      </c>
      <c r="P19" s="80"/>
      <c r="Q19" s="48">
        <v>0.26388888888890599</v>
      </c>
      <c r="R19" s="47" t="str">
        <f t="shared" si="1"/>
        <v/>
      </c>
    </row>
    <row r="20" spans="1:18" ht="18.95" customHeight="1">
      <c r="A20" s="216"/>
      <c r="B20" s="73" t="str">
        <f t="shared" si="4"/>
        <v/>
      </c>
      <c r="C20" s="303"/>
      <c r="D20" s="304"/>
      <c r="E20" s="303"/>
      <c r="F20" s="304"/>
      <c r="G20" s="74" t="str">
        <f t="shared" si="5"/>
        <v/>
      </c>
      <c r="H20" s="75" t="str">
        <f t="shared" si="6"/>
        <v/>
      </c>
      <c r="I20" s="99"/>
      <c r="J20" s="75" t="str">
        <f t="shared" si="2"/>
        <v/>
      </c>
      <c r="K20" s="76" t="str">
        <f t="shared" si="3"/>
        <v/>
      </c>
      <c r="M20" s="2">
        <v>18</v>
      </c>
      <c r="N20" s="203" t="str">
        <f t="shared" si="0"/>
        <v/>
      </c>
      <c r="O20" s="2">
        <v>2037</v>
      </c>
      <c r="P20" s="80"/>
      <c r="Q20" s="48">
        <v>0.26736111111112898</v>
      </c>
      <c r="R20" s="47" t="str">
        <f t="shared" si="1"/>
        <v/>
      </c>
    </row>
    <row r="21" spans="1:18" ht="18.95" customHeight="1">
      <c r="A21" s="216"/>
      <c r="B21" s="73" t="str">
        <f t="shared" si="4"/>
        <v/>
      </c>
      <c r="C21" s="303"/>
      <c r="D21" s="304"/>
      <c r="E21" s="303"/>
      <c r="F21" s="304"/>
      <c r="G21" s="74" t="str">
        <f t="shared" si="5"/>
        <v/>
      </c>
      <c r="H21" s="75" t="str">
        <f t="shared" si="6"/>
        <v/>
      </c>
      <c r="I21" s="99"/>
      <c r="J21" s="75" t="str">
        <f t="shared" si="2"/>
        <v/>
      </c>
      <c r="K21" s="76" t="str">
        <f t="shared" si="3"/>
        <v/>
      </c>
      <c r="M21" s="2">
        <v>19</v>
      </c>
      <c r="N21" s="203" t="str">
        <f t="shared" si="0"/>
        <v/>
      </c>
      <c r="O21" s="2">
        <v>2038</v>
      </c>
      <c r="P21" s="80"/>
      <c r="Q21" s="48">
        <v>0.27083333333335202</v>
      </c>
      <c r="R21" s="47" t="str">
        <f t="shared" si="1"/>
        <v/>
      </c>
    </row>
    <row r="22" spans="1:18" ht="18.95" customHeight="1">
      <c r="A22" s="216"/>
      <c r="B22" s="73" t="str">
        <f t="shared" si="4"/>
        <v/>
      </c>
      <c r="C22" s="303"/>
      <c r="D22" s="304"/>
      <c r="E22" s="303"/>
      <c r="F22" s="304"/>
      <c r="G22" s="74" t="str">
        <f t="shared" si="5"/>
        <v/>
      </c>
      <c r="H22" s="75" t="str">
        <f t="shared" si="6"/>
        <v/>
      </c>
      <c r="I22" s="99"/>
      <c r="J22" s="75" t="str">
        <f t="shared" si="2"/>
        <v/>
      </c>
      <c r="K22" s="76" t="str">
        <f t="shared" si="3"/>
        <v/>
      </c>
      <c r="M22" s="2">
        <v>20</v>
      </c>
      <c r="N22" s="203" t="str">
        <f t="shared" si="0"/>
        <v/>
      </c>
      <c r="O22" s="2">
        <v>2039</v>
      </c>
      <c r="P22" s="80"/>
      <c r="Q22" s="48">
        <v>0.27430555555557501</v>
      </c>
      <c r="R22" s="47" t="str">
        <f t="shared" si="1"/>
        <v/>
      </c>
    </row>
    <row r="23" spans="1:18" ht="18.95" customHeight="1">
      <c r="A23" s="216"/>
      <c r="B23" s="73" t="str">
        <f t="shared" si="4"/>
        <v/>
      </c>
      <c r="C23" s="303"/>
      <c r="D23" s="304"/>
      <c r="E23" s="303"/>
      <c r="F23" s="304"/>
      <c r="G23" s="74" t="str">
        <f t="shared" si="5"/>
        <v/>
      </c>
      <c r="H23" s="75" t="str">
        <f t="shared" si="6"/>
        <v/>
      </c>
      <c r="I23" s="99"/>
      <c r="J23" s="75" t="str">
        <f t="shared" si="2"/>
        <v/>
      </c>
      <c r="K23" s="76" t="str">
        <f t="shared" si="3"/>
        <v/>
      </c>
      <c r="M23" s="2">
        <v>21</v>
      </c>
      <c r="N23" s="203" t="str">
        <f t="shared" si="0"/>
        <v/>
      </c>
      <c r="O23" s="2">
        <v>2040</v>
      </c>
      <c r="P23" s="80"/>
      <c r="Q23" s="48">
        <v>0.277777777777798</v>
      </c>
      <c r="R23" s="47" t="str">
        <f t="shared" si="1"/>
        <v/>
      </c>
    </row>
    <row r="24" spans="1:18" ht="18.95" customHeight="1">
      <c r="A24" s="216"/>
      <c r="B24" s="73" t="str">
        <f t="shared" si="4"/>
        <v/>
      </c>
      <c r="C24" s="303"/>
      <c r="D24" s="304"/>
      <c r="E24" s="303"/>
      <c r="F24" s="304"/>
      <c r="G24" s="74" t="str">
        <f t="shared" si="5"/>
        <v/>
      </c>
      <c r="H24" s="75" t="str">
        <f t="shared" si="6"/>
        <v/>
      </c>
      <c r="I24" s="99"/>
      <c r="J24" s="75" t="str">
        <f t="shared" si="2"/>
        <v/>
      </c>
      <c r="K24" s="76" t="str">
        <f t="shared" si="3"/>
        <v/>
      </c>
      <c r="M24" s="2">
        <v>22</v>
      </c>
      <c r="N24" s="203" t="str">
        <f t="shared" si="0"/>
        <v/>
      </c>
      <c r="O24" s="2">
        <v>2041</v>
      </c>
      <c r="P24" s="80"/>
      <c r="Q24" s="48">
        <v>0.28125000000002098</v>
      </c>
      <c r="R24" s="47" t="str">
        <f t="shared" si="1"/>
        <v/>
      </c>
    </row>
    <row r="25" spans="1:18" ht="18.95" customHeight="1">
      <c r="A25" s="216"/>
      <c r="B25" s="73" t="str">
        <f t="shared" si="4"/>
        <v/>
      </c>
      <c r="C25" s="303"/>
      <c r="D25" s="304"/>
      <c r="E25" s="303"/>
      <c r="F25" s="304"/>
      <c r="G25" s="74" t="str">
        <f t="shared" si="5"/>
        <v/>
      </c>
      <c r="H25" s="75" t="str">
        <f t="shared" si="6"/>
        <v/>
      </c>
      <c r="I25" s="99"/>
      <c r="J25" s="75" t="str">
        <f t="shared" si="2"/>
        <v/>
      </c>
      <c r="K25" s="76" t="str">
        <f t="shared" si="3"/>
        <v/>
      </c>
      <c r="M25" s="2">
        <v>23</v>
      </c>
      <c r="N25" s="203" t="str">
        <f t="shared" si="0"/>
        <v/>
      </c>
      <c r="O25" s="2">
        <v>2042</v>
      </c>
      <c r="P25" s="80"/>
      <c r="Q25" s="48">
        <v>0.28472222222224403</v>
      </c>
      <c r="R25" s="47" t="str">
        <f t="shared" si="1"/>
        <v/>
      </c>
    </row>
    <row r="26" spans="1:18" ht="18.95" customHeight="1">
      <c r="A26" s="216"/>
      <c r="B26" s="73" t="str">
        <f t="shared" si="4"/>
        <v/>
      </c>
      <c r="C26" s="303"/>
      <c r="D26" s="304"/>
      <c r="E26" s="303"/>
      <c r="F26" s="304"/>
      <c r="G26" s="74" t="str">
        <f t="shared" si="5"/>
        <v/>
      </c>
      <c r="H26" s="75" t="str">
        <f t="shared" si="6"/>
        <v/>
      </c>
      <c r="I26" s="99"/>
      <c r="J26" s="75" t="str">
        <f t="shared" si="2"/>
        <v/>
      </c>
      <c r="K26" s="76" t="str">
        <f t="shared" si="3"/>
        <v/>
      </c>
      <c r="M26" s="2">
        <v>24</v>
      </c>
      <c r="N26" s="203" t="str">
        <f t="shared" si="0"/>
        <v/>
      </c>
      <c r="O26" s="2">
        <v>2043</v>
      </c>
      <c r="P26" s="80"/>
      <c r="Q26" s="48">
        <v>0.28819444444446701</v>
      </c>
      <c r="R26" s="47" t="str">
        <f t="shared" si="1"/>
        <v/>
      </c>
    </row>
    <row r="27" spans="1:18" ht="18.95" customHeight="1">
      <c r="A27" s="216"/>
      <c r="B27" s="73" t="str">
        <f t="shared" si="4"/>
        <v/>
      </c>
      <c r="C27" s="303"/>
      <c r="D27" s="304"/>
      <c r="E27" s="303"/>
      <c r="F27" s="304"/>
      <c r="G27" s="74" t="str">
        <f t="shared" si="5"/>
        <v/>
      </c>
      <c r="H27" s="75" t="str">
        <f t="shared" si="6"/>
        <v/>
      </c>
      <c r="I27" s="99"/>
      <c r="J27" s="75" t="str">
        <f t="shared" si="2"/>
        <v/>
      </c>
      <c r="K27" s="76" t="str">
        <f t="shared" si="3"/>
        <v/>
      </c>
      <c r="M27" s="2">
        <v>25</v>
      </c>
      <c r="N27" s="203" t="str">
        <f t="shared" si="0"/>
        <v/>
      </c>
      <c r="O27" s="2">
        <v>2044</v>
      </c>
      <c r="P27" s="80"/>
      <c r="Q27" s="48">
        <v>0.29166666666669</v>
      </c>
      <c r="R27" s="47" t="str">
        <f t="shared" si="1"/>
        <v/>
      </c>
    </row>
    <row r="28" spans="1:18" ht="18.95" customHeight="1">
      <c r="A28" s="216"/>
      <c r="B28" s="73" t="str">
        <f t="shared" si="4"/>
        <v/>
      </c>
      <c r="C28" s="301"/>
      <c r="D28" s="302"/>
      <c r="E28" s="303"/>
      <c r="F28" s="304"/>
      <c r="G28" s="74" t="str">
        <f t="shared" si="5"/>
        <v/>
      </c>
      <c r="H28" s="75" t="str">
        <f t="shared" si="6"/>
        <v/>
      </c>
      <c r="I28" s="99"/>
      <c r="J28" s="75" t="str">
        <f t="shared" si="2"/>
        <v/>
      </c>
      <c r="K28" s="76" t="str">
        <f t="shared" si="3"/>
        <v/>
      </c>
      <c r="M28" s="2">
        <v>26</v>
      </c>
      <c r="N28" s="203" t="str">
        <f t="shared" si="0"/>
        <v/>
      </c>
      <c r="O28" s="2">
        <v>2045</v>
      </c>
      <c r="P28" s="80"/>
      <c r="Q28" s="48">
        <v>0.29513888888891299</v>
      </c>
      <c r="R28" s="47" t="str">
        <f t="shared" si="1"/>
        <v/>
      </c>
    </row>
    <row r="29" spans="1:18" ht="18.95" customHeight="1">
      <c r="A29" s="216"/>
      <c r="B29" s="73" t="str">
        <f t="shared" si="4"/>
        <v/>
      </c>
      <c r="C29" s="301"/>
      <c r="D29" s="302"/>
      <c r="E29" s="303"/>
      <c r="F29" s="304"/>
      <c r="G29" s="74" t="str">
        <f t="shared" si="5"/>
        <v/>
      </c>
      <c r="H29" s="75" t="str">
        <f t="shared" si="6"/>
        <v/>
      </c>
      <c r="I29" s="99"/>
      <c r="J29" s="75" t="str">
        <f t="shared" si="2"/>
        <v/>
      </c>
      <c r="K29" s="76" t="str">
        <f t="shared" si="3"/>
        <v/>
      </c>
      <c r="M29" s="2">
        <v>27</v>
      </c>
      <c r="N29" s="203" t="str">
        <f t="shared" si="0"/>
        <v/>
      </c>
      <c r="O29" s="2">
        <v>2046</v>
      </c>
      <c r="P29" s="80"/>
      <c r="Q29" s="48">
        <v>0.29861111111113597</v>
      </c>
      <c r="R29" s="47" t="str">
        <f t="shared" si="1"/>
        <v/>
      </c>
    </row>
    <row r="30" spans="1:18" ht="18.95" customHeight="1">
      <c r="A30" s="216"/>
      <c r="B30" s="73" t="str">
        <f t="shared" si="4"/>
        <v/>
      </c>
      <c r="C30" s="301"/>
      <c r="D30" s="302"/>
      <c r="E30" s="303"/>
      <c r="F30" s="304"/>
      <c r="G30" s="74" t="str">
        <f t="shared" si="5"/>
        <v/>
      </c>
      <c r="H30" s="75" t="str">
        <f t="shared" si="6"/>
        <v/>
      </c>
      <c r="I30" s="99"/>
      <c r="J30" s="75" t="str">
        <f t="shared" si="2"/>
        <v/>
      </c>
      <c r="K30" s="76" t="str">
        <f t="shared" si="3"/>
        <v/>
      </c>
      <c r="M30" s="2">
        <v>28</v>
      </c>
      <c r="N30" s="203" t="str">
        <f t="shared" si="0"/>
        <v/>
      </c>
      <c r="O30" s="2">
        <v>2047</v>
      </c>
      <c r="P30" s="80"/>
      <c r="Q30" s="48">
        <v>0.30208333333335902</v>
      </c>
      <c r="R30" s="47" t="str">
        <f t="shared" si="1"/>
        <v/>
      </c>
    </row>
    <row r="31" spans="1:18" ht="18.95" customHeight="1">
      <c r="A31" s="216"/>
      <c r="B31" s="73" t="str">
        <f t="shared" si="4"/>
        <v/>
      </c>
      <c r="C31" s="301"/>
      <c r="D31" s="302"/>
      <c r="E31" s="303"/>
      <c r="F31" s="304"/>
      <c r="G31" s="74" t="str">
        <f t="shared" si="5"/>
        <v/>
      </c>
      <c r="H31" s="75" t="str">
        <f t="shared" si="6"/>
        <v/>
      </c>
      <c r="I31" s="99"/>
      <c r="J31" s="75" t="str">
        <f t="shared" si="2"/>
        <v/>
      </c>
      <c r="K31" s="76" t="str">
        <f t="shared" si="3"/>
        <v/>
      </c>
      <c r="M31" s="2">
        <v>29</v>
      </c>
      <c r="N31" s="203" t="str">
        <f t="shared" si="0"/>
        <v/>
      </c>
      <c r="O31" s="2">
        <v>2048</v>
      </c>
      <c r="P31" s="80"/>
      <c r="Q31" s="48">
        <v>0.305555555555582</v>
      </c>
      <c r="R31" s="47" t="str">
        <f t="shared" si="1"/>
        <v/>
      </c>
    </row>
    <row r="32" spans="1:18" ht="18.95" customHeight="1">
      <c r="A32" s="216"/>
      <c r="B32" s="73" t="str">
        <f t="shared" si="4"/>
        <v/>
      </c>
      <c r="C32" s="301"/>
      <c r="D32" s="302"/>
      <c r="E32" s="303"/>
      <c r="F32" s="304"/>
      <c r="G32" s="74" t="str">
        <f t="shared" si="5"/>
        <v/>
      </c>
      <c r="H32" s="75" t="str">
        <f t="shared" si="6"/>
        <v/>
      </c>
      <c r="I32" s="99"/>
      <c r="J32" s="75" t="str">
        <f t="shared" si="2"/>
        <v/>
      </c>
      <c r="K32" s="76" t="str">
        <f t="shared" si="3"/>
        <v/>
      </c>
      <c r="M32" s="2">
        <v>30</v>
      </c>
      <c r="N32" s="203" t="str">
        <f t="shared" si="0"/>
        <v/>
      </c>
      <c r="O32" s="2">
        <v>2049</v>
      </c>
      <c r="P32" s="82"/>
      <c r="Q32" s="48">
        <v>0.30902777777780499</v>
      </c>
      <c r="R32" s="47" t="str">
        <f t="shared" si="1"/>
        <v/>
      </c>
    </row>
    <row r="33" spans="1:26" ht="18.95" customHeight="1">
      <c r="A33" s="216"/>
      <c r="B33" s="73" t="str">
        <f t="shared" si="4"/>
        <v/>
      </c>
      <c r="C33" s="301"/>
      <c r="D33" s="302"/>
      <c r="E33" s="303"/>
      <c r="F33" s="304"/>
      <c r="G33" s="74" t="str">
        <f t="shared" si="5"/>
        <v/>
      </c>
      <c r="H33" s="75" t="str">
        <f t="shared" si="6"/>
        <v/>
      </c>
      <c r="I33" s="99"/>
      <c r="J33" s="75" t="str">
        <f t="shared" si="2"/>
        <v/>
      </c>
      <c r="K33" s="76" t="str">
        <f t="shared" si="3"/>
        <v/>
      </c>
      <c r="M33" s="2">
        <v>31</v>
      </c>
      <c r="N33" s="203" t="str">
        <f t="shared" si="0"/>
        <v/>
      </c>
      <c r="O33" s="2">
        <v>2050</v>
      </c>
      <c r="P33" s="82"/>
      <c r="Q33" s="48">
        <v>0.31250000000002798</v>
      </c>
      <c r="R33" s="47" t="str">
        <f t="shared" si="1"/>
        <v/>
      </c>
    </row>
    <row r="34" spans="1:26" ht="18.95" customHeight="1" thickBot="1">
      <c r="A34" s="216"/>
      <c r="B34" s="73" t="str">
        <f t="shared" si="4"/>
        <v/>
      </c>
      <c r="C34" s="301"/>
      <c r="D34" s="302"/>
      <c r="E34" s="303"/>
      <c r="F34" s="304"/>
      <c r="G34" s="74" t="str">
        <f t="shared" si="5"/>
        <v/>
      </c>
      <c r="H34" s="75" t="str">
        <f t="shared" si="6"/>
        <v/>
      </c>
      <c r="I34" s="99"/>
      <c r="J34" s="75" t="str">
        <f t="shared" si="2"/>
        <v/>
      </c>
      <c r="K34" s="76" t="str">
        <f t="shared" si="3"/>
        <v/>
      </c>
      <c r="N34" s="204"/>
      <c r="O34" s="2">
        <v>2051</v>
      </c>
      <c r="P34" s="82"/>
      <c r="Q34" s="48">
        <v>0.31597222222225102</v>
      </c>
      <c r="R34" s="78"/>
    </row>
    <row r="35" spans="1:26" ht="18.95" customHeight="1" thickBot="1">
      <c r="A35" s="216"/>
      <c r="B35" s="73" t="str">
        <f t="shared" si="4"/>
        <v/>
      </c>
      <c r="C35" s="301"/>
      <c r="D35" s="302"/>
      <c r="E35" s="303"/>
      <c r="F35" s="304"/>
      <c r="G35" s="74" t="str">
        <f t="shared" si="5"/>
        <v/>
      </c>
      <c r="H35" s="75" t="str">
        <f t="shared" si="6"/>
        <v/>
      </c>
      <c r="I35" s="99"/>
      <c r="J35" s="75" t="str">
        <f t="shared" si="2"/>
        <v/>
      </c>
      <c r="K35" s="76" t="str">
        <f t="shared" si="3"/>
        <v/>
      </c>
      <c r="N35" s="205">
        <f>SUM(N3:N33)</f>
        <v>0.33333333333333326</v>
      </c>
      <c r="O35" s="2">
        <v>2052</v>
      </c>
      <c r="P35" s="82"/>
      <c r="Q35" s="48">
        <v>0.31944444444447401</v>
      </c>
      <c r="R35" s="206">
        <f>COUNT($R$3:$R$33)</f>
        <v>0</v>
      </c>
    </row>
    <row r="36" spans="1:26" ht="18.95" customHeight="1">
      <c r="A36" s="216"/>
      <c r="B36" s="73" t="str">
        <f t="shared" si="4"/>
        <v/>
      </c>
      <c r="C36" s="301"/>
      <c r="D36" s="302"/>
      <c r="E36" s="303"/>
      <c r="F36" s="304"/>
      <c r="G36" s="74" t="str">
        <f t="shared" si="5"/>
        <v/>
      </c>
      <c r="H36" s="75" t="str">
        <f t="shared" si="6"/>
        <v/>
      </c>
      <c r="I36" s="99"/>
      <c r="J36" s="75" t="str">
        <f t="shared" si="2"/>
        <v/>
      </c>
      <c r="K36" s="76" t="str">
        <f t="shared" si="3"/>
        <v/>
      </c>
      <c r="N36" s="204"/>
      <c r="O36" s="2">
        <v>2053</v>
      </c>
      <c r="P36" s="82"/>
      <c r="Q36" s="48">
        <v>0.322916666666696</v>
      </c>
      <c r="R36" s="86"/>
    </row>
    <row r="37" spans="1:26" ht="18.95" customHeight="1">
      <c r="A37" s="216"/>
      <c r="B37" s="73" t="str">
        <f t="shared" si="4"/>
        <v/>
      </c>
      <c r="C37" s="301"/>
      <c r="D37" s="302"/>
      <c r="E37" s="303"/>
      <c r="F37" s="304"/>
      <c r="G37" s="74" t="str">
        <f t="shared" si="5"/>
        <v/>
      </c>
      <c r="H37" s="75" t="str">
        <f t="shared" si="6"/>
        <v/>
      </c>
      <c r="I37" s="99"/>
      <c r="J37" s="75" t="str">
        <f t="shared" si="2"/>
        <v/>
      </c>
      <c r="K37" s="76" t="str">
        <f t="shared" si="3"/>
        <v/>
      </c>
      <c r="N37" s="204"/>
      <c r="O37" s="2">
        <v>2054</v>
      </c>
      <c r="P37" s="82"/>
      <c r="Q37" s="48">
        <v>0.32638888888891898</v>
      </c>
      <c r="R37" s="86"/>
    </row>
    <row r="38" spans="1:26" ht="18.95" customHeight="1">
      <c r="A38" s="216"/>
      <c r="B38" s="73" t="str">
        <f t="shared" si="4"/>
        <v/>
      </c>
      <c r="C38" s="301"/>
      <c r="D38" s="302"/>
      <c r="E38" s="303"/>
      <c r="F38" s="304"/>
      <c r="G38" s="74" t="str">
        <f t="shared" si="5"/>
        <v/>
      </c>
      <c r="H38" s="75" t="str">
        <f t="shared" si="6"/>
        <v/>
      </c>
      <c r="I38" s="99"/>
      <c r="J38" s="75" t="str">
        <f t="shared" si="2"/>
        <v/>
      </c>
      <c r="K38" s="76" t="str">
        <f t="shared" si="3"/>
        <v/>
      </c>
      <c r="N38" s="204"/>
      <c r="O38" s="2">
        <v>2055</v>
      </c>
      <c r="P38" s="82"/>
      <c r="Q38" s="48">
        <v>0.32986111111114202</v>
      </c>
      <c r="R38" s="86"/>
    </row>
    <row r="39" spans="1:26" ht="18.95" customHeight="1">
      <c r="A39" s="216"/>
      <c r="B39" s="73" t="str">
        <f t="shared" si="4"/>
        <v/>
      </c>
      <c r="C39" s="301"/>
      <c r="D39" s="302"/>
      <c r="E39" s="303"/>
      <c r="F39" s="304"/>
      <c r="G39" s="74" t="str">
        <f t="shared" si="5"/>
        <v/>
      </c>
      <c r="H39" s="75" t="str">
        <f t="shared" si="6"/>
        <v/>
      </c>
      <c r="I39" s="99"/>
      <c r="J39" s="75" t="str">
        <f t="shared" si="2"/>
        <v/>
      </c>
      <c r="K39" s="76" t="str">
        <f t="shared" si="3"/>
        <v/>
      </c>
      <c r="O39" s="2">
        <v>2056</v>
      </c>
      <c r="P39" s="82"/>
      <c r="Q39" s="48">
        <v>0.33333333333336501</v>
      </c>
      <c r="R39" s="86"/>
    </row>
    <row r="40" spans="1:26" ht="18.95" customHeight="1">
      <c r="A40" s="216"/>
      <c r="B40" s="73" t="str">
        <f t="shared" si="4"/>
        <v/>
      </c>
      <c r="C40" s="301"/>
      <c r="D40" s="302"/>
      <c r="E40" s="303"/>
      <c r="F40" s="304"/>
      <c r="G40" s="74" t="str">
        <f t="shared" si="5"/>
        <v/>
      </c>
      <c r="H40" s="75" t="str">
        <f t="shared" si="6"/>
        <v/>
      </c>
      <c r="I40" s="99"/>
      <c r="J40" s="75" t="str">
        <f t="shared" si="2"/>
        <v/>
      </c>
      <c r="K40" s="76" t="str">
        <f t="shared" si="3"/>
        <v/>
      </c>
      <c r="O40" s="2">
        <v>2057</v>
      </c>
      <c r="P40" s="82"/>
      <c r="Q40" s="48">
        <v>0.336805555555588</v>
      </c>
      <c r="R40" s="86"/>
    </row>
    <row r="41" spans="1:26" ht="18.95" customHeight="1">
      <c r="A41" s="216"/>
      <c r="B41" s="73" t="str">
        <f t="shared" si="4"/>
        <v/>
      </c>
      <c r="C41" s="301"/>
      <c r="D41" s="302"/>
      <c r="E41" s="303"/>
      <c r="F41" s="304"/>
      <c r="G41" s="74" t="str">
        <f t="shared" si="5"/>
        <v/>
      </c>
      <c r="H41" s="75" t="str">
        <f t="shared" si="6"/>
        <v/>
      </c>
      <c r="I41" s="99"/>
      <c r="J41" s="75" t="str">
        <f t="shared" si="2"/>
        <v/>
      </c>
      <c r="K41" s="76" t="str">
        <f t="shared" si="3"/>
        <v/>
      </c>
      <c r="O41" s="2">
        <v>2058</v>
      </c>
      <c r="P41" s="82"/>
      <c r="Q41" s="48">
        <v>0.34027777777781099</v>
      </c>
      <c r="R41" s="86"/>
    </row>
    <row r="42" spans="1:26" ht="18.95" customHeight="1">
      <c r="A42" s="270" t="s">
        <v>22</v>
      </c>
      <c r="B42" s="270"/>
      <c r="C42" s="271"/>
      <c r="D42" s="305"/>
      <c r="E42" s="273"/>
      <c r="F42" s="274"/>
      <c r="G42" s="74">
        <f>SUM($N$3:$N$33)</f>
        <v>0.33333333333333326</v>
      </c>
      <c r="H42" s="75">
        <f>SUM($H$11:$H$41)</f>
        <v>14400</v>
      </c>
      <c r="I42" s="75">
        <f>SUM($I$11:$I$41)</f>
        <v>0</v>
      </c>
      <c r="J42" s="75">
        <f>SUM($J$11:$J$41)</f>
        <v>1440</v>
      </c>
      <c r="K42" s="75">
        <f>SUM($K$11:$K$41)</f>
        <v>12960</v>
      </c>
      <c r="O42" s="2">
        <v>2059</v>
      </c>
      <c r="P42" s="82"/>
      <c r="Q42" s="48">
        <v>0.34375000000003397</v>
      </c>
      <c r="R42" s="86"/>
    </row>
    <row r="43" spans="1:26" ht="20.100000000000001" customHeight="1">
      <c r="A43" s="87"/>
      <c r="B43" s="88" t="s">
        <v>23</v>
      </c>
      <c r="C43" s="89"/>
      <c r="D43" s="90"/>
      <c r="E43" s="90"/>
      <c r="F43" s="90"/>
      <c r="G43" s="91">
        <f>G42*24*2</f>
        <v>15.999999999999996</v>
      </c>
      <c r="H43" s="65"/>
      <c r="I43" s="91">
        <f>IF($I$42="","",$I$42/1000)</f>
        <v>0</v>
      </c>
      <c r="J43" s="92" t="s">
        <v>24</v>
      </c>
      <c r="K43" s="100">
        <v>1</v>
      </c>
      <c r="O43" s="2">
        <v>2060</v>
      </c>
      <c r="P43" s="82"/>
      <c r="Q43" s="48">
        <v>0.34722222222225702</v>
      </c>
      <c r="R43" s="86"/>
      <c r="Z43" s="1"/>
    </row>
    <row r="44" spans="1:26" ht="18.95" customHeight="1">
      <c r="A44" s="93"/>
      <c r="B44" s="101"/>
      <c r="C44" s="102"/>
      <c r="D44" s="103" t="s">
        <v>85</v>
      </c>
      <c r="E44" s="102"/>
      <c r="F44" s="102"/>
      <c r="G44" s="104"/>
      <c r="H44" s="105"/>
      <c r="I44" s="95"/>
      <c r="J44" s="92" t="s">
        <v>26</v>
      </c>
      <c r="K44" s="100">
        <v>1</v>
      </c>
      <c r="O44" s="2">
        <v>2061</v>
      </c>
      <c r="P44" s="82"/>
      <c r="Q44" s="48">
        <v>0.35069444444448</v>
      </c>
      <c r="R44" s="86"/>
    </row>
    <row r="45" spans="1:26" ht="24.95" customHeight="1">
      <c r="A45" s="93"/>
      <c r="B45" s="106" t="s">
        <v>86</v>
      </c>
      <c r="C45" s="107"/>
      <c r="D45" s="107"/>
      <c r="E45" s="107"/>
      <c r="F45" s="108"/>
      <c r="G45" s="109"/>
      <c r="H45" s="110"/>
      <c r="I45" s="96"/>
      <c r="J45" s="40"/>
      <c r="K45" s="40"/>
      <c r="O45" s="2">
        <v>2062</v>
      </c>
      <c r="P45" s="82"/>
      <c r="Q45" s="48">
        <v>0.35416666666670299</v>
      </c>
      <c r="R45" s="86"/>
    </row>
    <row r="46" spans="1:26" ht="21" customHeight="1">
      <c r="H46" s="111" t="s">
        <v>91</v>
      </c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1:26" ht="21" customHeight="1">
      <c r="A47" s="111" t="s">
        <v>92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</row>
    <row r="48" spans="1:26" ht="21" customHeight="1">
      <c r="A48" s="111" t="s">
        <v>93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</row>
    <row r="49" spans="1:18" ht="21" customHeight="1">
      <c r="A49" s="2" t="s">
        <v>94</v>
      </c>
      <c r="O49" s="2">
        <v>2064</v>
      </c>
      <c r="P49" s="82"/>
      <c r="Q49" s="48">
        <v>0.36111111111114902</v>
      </c>
      <c r="R49" s="86"/>
    </row>
    <row r="50" spans="1:18" ht="21" customHeight="1">
      <c r="A50" s="2" t="s">
        <v>95</v>
      </c>
      <c r="O50" s="2">
        <v>2065</v>
      </c>
      <c r="P50" s="82"/>
      <c r="Q50" s="48">
        <v>0.36458333333337201</v>
      </c>
      <c r="R50" s="86"/>
    </row>
    <row r="51" spans="1:18" ht="21" customHeight="1">
      <c r="A51" s="2" t="s">
        <v>96</v>
      </c>
      <c r="O51" s="2">
        <v>2066</v>
      </c>
      <c r="P51" s="82"/>
      <c r="Q51" s="48">
        <v>0.36805555555559499</v>
      </c>
      <c r="R51" s="86"/>
    </row>
    <row r="52" spans="1:18" ht="21" customHeight="1">
      <c r="A52" s="2" t="s">
        <v>97</v>
      </c>
      <c r="O52" s="2">
        <v>2067</v>
      </c>
      <c r="P52" s="82"/>
      <c r="Q52" s="48">
        <v>0.37152777777781798</v>
      </c>
      <c r="R52" s="86"/>
    </row>
    <row r="53" spans="1:18" ht="21" customHeight="1">
      <c r="A53" s="2" t="s">
        <v>98</v>
      </c>
      <c r="O53" s="2">
        <v>2068</v>
      </c>
      <c r="P53" s="82"/>
      <c r="Q53" s="48">
        <v>0.37500000000004102</v>
      </c>
      <c r="R53" s="86"/>
    </row>
    <row r="54" spans="1:18" ht="21" customHeight="1">
      <c r="A54" s="2" t="s">
        <v>99</v>
      </c>
      <c r="O54" s="2">
        <v>2069</v>
      </c>
      <c r="P54" s="82"/>
      <c r="Q54" s="48">
        <v>0.37847222222226401</v>
      </c>
      <c r="R54" s="86"/>
    </row>
    <row r="55" spans="1:18" ht="21" customHeight="1">
      <c r="A55" s="2" t="s">
        <v>100</v>
      </c>
      <c r="O55" s="2">
        <v>2070</v>
      </c>
      <c r="P55" s="82"/>
      <c r="Q55" s="48">
        <v>0.381944444444487</v>
      </c>
      <c r="R55" s="86"/>
    </row>
    <row r="56" spans="1:18" ht="21" customHeight="1">
      <c r="A56" s="2" t="s">
        <v>101</v>
      </c>
      <c r="O56" s="2">
        <v>2071</v>
      </c>
      <c r="P56" s="82"/>
      <c r="Q56" s="48">
        <v>0.38541666666670998</v>
      </c>
      <c r="R56" s="86"/>
    </row>
    <row r="57" spans="1:18" ht="21" customHeight="1">
      <c r="A57" s="2" t="s">
        <v>102</v>
      </c>
      <c r="O57" s="2">
        <v>2072</v>
      </c>
      <c r="P57" s="82"/>
      <c r="Q57" s="48">
        <v>0.38888888888893303</v>
      </c>
      <c r="R57" s="86"/>
    </row>
    <row r="58" spans="1:18" ht="21" customHeight="1">
      <c r="A58" s="2" t="s">
        <v>103</v>
      </c>
      <c r="O58" s="2">
        <v>2073</v>
      </c>
      <c r="P58" s="82"/>
      <c r="Q58" s="48">
        <v>0.39236111111115601</v>
      </c>
      <c r="R58" s="86"/>
    </row>
    <row r="59" spans="1:18" ht="21" customHeight="1">
      <c r="A59" s="2" t="s">
        <v>104</v>
      </c>
      <c r="O59" s="2">
        <v>2074</v>
      </c>
      <c r="P59" s="82"/>
      <c r="Q59" s="48">
        <v>0.395833333333379</v>
      </c>
      <c r="R59" s="86"/>
    </row>
    <row r="60" spans="1:18" ht="21" customHeight="1">
      <c r="A60" s="2" t="s">
        <v>105</v>
      </c>
      <c r="O60" s="2">
        <v>2075</v>
      </c>
      <c r="P60" s="82"/>
      <c r="Q60" s="48">
        <v>0.39930555555560199</v>
      </c>
      <c r="R60" s="86"/>
    </row>
    <row r="61" spans="1:18" ht="21" customHeight="1">
      <c r="A61" s="2" t="s">
        <v>106</v>
      </c>
      <c r="O61" s="2">
        <v>2076</v>
      </c>
      <c r="P61" s="82"/>
      <c r="Q61" s="48">
        <v>0.40277777777782497</v>
      </c>
      <c r="R61" s="86"/>
    </row>
    <row r="62" spans="1:18" ht="21" customHeight="1">
      <c r="A62" s="2" t="s">
        <v>107</v>
      </c>
      <c r="O62" s="2">
        <v>2077</v>
      </c>
      <c r="P62" s="82"/>
      <c r="Q62" s="48">
        <v>0.40625000000004802</v>
      </c>
      <c r="R62" s="86"/>
    </row>
    <row r="63" spans="1:18" ht="21" customHeight="1">
      <c r="A63" s="2" t="s">
        <v>108</v>
      </c>
      <c r="O63" s="2">
        <v>2078</v>
      </c>
      <c r="P63" s="82"/>
      <c r="Q63" s="48">
        <v>0.409722222222271</v>
      </c>
      <c r="R63" s="86"/>
    </row>
    <row r="64" spans="1:18" ht="21" customHeight="1">
      <c r="A64" s="2" t="s">
        <v>109</v>
      </c>
      <c r="O64" s="2">
        <v>2079</v>
      </c>
      <c r="P64" s="82"/>
      <c r="Q64" s="48">
        <v>0.41319444444449399</v>
      </c>
      <c r="R64" s="86"/>
    </row>
    <row r="65" spans="1:18" ht="21" customHeight="1">
      <c r="A65" s="2" t="s">
        <v>110</v>
      </c>
      <c r="O65" s="2">
        <v>2080</v>
      </c>
      <c r="P65" s="82"/>
      <c r="Q65" s="48">
        <v>0.41666666666671698</v>
      </c>
      <c r="R65" s="86"/>
    </row>
    <row r="66" spans="1:18" ht="21" customHeight="1">
      <c r="A66" s="2" t="s">
        <v>111</v>
      </c>
      <c r="O66" s="2">
        <v>2081</v>
      </c>
      <c r="Q66" s="48">
        <v>0.42013888888894002</v>
      </c>
      <c r="R66" s="86"/>
    </row>
    <row r="67" spans="1:18" ht="21" customHeight="1">
      <c r="A67" s="2" t="s">
        <v>107</v>
      </c>
      <c r="O67" s="2">
        <v>2082</v>
      </c>
      <c r="Q67" s="48">
        <v>0.42361111111116301</v>
      </c>
      <c r="R67" s="86"/>
    </row>
    <row r="68" spans="1:18" ht="21" customHeight="1">
      <c r="A68" s="2" t="s">
        <v>112</v>
      </c>
      <c r="O68" s="2">
        <v>2083</v>
      </c>
      <c r="Q68" s="48">
        <v>0.42708333333338599</v>
      </c>
      <c r="R68" s="86"/>
    </row>
    <row r="69" spans="1:18" ht="21" customHeight="1">
      <c r="A69" s="2" t="s">
        <v>113</v>
      </c>
      <c r="O69" s="2">
        <v>2084</v>
      </c>
      <c r="Q69" s="48">
        <v>0.43055555555560898</v>
      </c>
      <c r="R69" s="86"/>
    </row>
    <row r="70" spans="1:18" ht="21" customHeight="1">
      <c r="A70" s="2" t="s">
        <v>114</v>
      </c>
      <c r="O70" s="2">
        <v>2085</v>
      </c>
      <c r="Q70" s="48">
        <v>0.43402777777783202</v>
      </c>
      <c r="R70" s="86"/>
    </row>
    <row r="71" spans="1:18" ht="21" customHeight="1">
      <c r="A71" s="2" t="s">
        <v>115</v>
      </c>
      <c r="O71" s="2">
        <v>2086</v>
      </c>
      <c r="Q71" s="48">
        <v>0.43750000000005501</v>
      </c>
      <c r="R71" s="86"/>
    </row>
    <row r="72" spans="1:18" ht="21" customHeight="1">
      <c r="A72" s="2" t="s">
        <v>166</v>
      </c>
      <c r="Q72" s="48"/>
      <c r="R72" s="86"/>
    </row>
    <row r="73" spans="1:18" ht="21" customHeight="1">
      <c r="A73" s="2" t="s">
        <v>116</v>
      </c>
      <c r="O73" s="2">
        <v>2087</v>
      </c>
      <c r="Q73" s="48">
        <v>0.440972222222278</v>
      </c>
      <c r="R73" s="86"/>
    </row>
    <row r="74" spans="1:18" ht="21" customHeight="1">
      <c r="O74" s="2">
        <v>2088</v>
      </c>
      <c r="Q74" s="48">
        <v>0.44444444444450099</v>
      </c>
      <c r="R74" s="86"/>
    </row>
    <row r="75" spans="1:18" ht="21" customHeight="1">
      <c r="A75" s="114" t="s">
        <v>117</v>
      </c>
      <c r="O75" s="2">
        <v>2089</v>
      </c>
      <c r="Q75" s="48">
        <v>0.44791666666672397</v>
      </c>
      <c r="R75" s="86"/>
    </row>
    <row r="76" spans="1:18" ht="21" customHeight="1">
      <c r="O76" s="2">
        <v>2090</v>
      </c>
      <c r="Q76" s="48">
        <v>0.45138888888894702</v>
      </c>
      <c r="R76" s="86"/>
    </row>
    <row r="77" spans="1:18" ht="21" customHeight="1">
      <c r="O77" s="2">
        <v>2091</v>
      </c>
      <c r="Q77" s="48">
        <v>0.45486111111117</v>
      </c>
      <c r="R77" s="86"/>
    </row>
    <row r="78" spans="1:18" ht="21" customHeight="1">
      <c r="O78" s="2">
        <v>2092</v>
      </c>
      <c r="Q78" s="48">
        <v>0.45833333333339299</v>
      </c>
      <c r="R78" s="86"/>
    </row>
    <row r="79" spans="1:18" ht="21" customHeight="1">
      <c r="O79" s="2">
        <v>2093</v>
      </c>
      <c r="Q79" s="48">
        <v>0.46180555555561598</v>
      </c>
      <c r="R79" s="86"/>
    </row>
    <row r="80" spans="1:18" ht="21" customHeight="1">
      <c r="O80" s="2">
        <v>2094</v>
      </c>
      <c r="Q80" s="48">
        <v>0.46527777777783902</v>
      </c>
      <c r="R80" s="86"/>
    </row>
    <row r="81" spans="15:18" ht="21" customHeight="1">
      <c r="O81" s="2">
        <v>2095</v>
      </c>
      <c r="Q81" s="48">
        <v>0.46875000000006201</v>
      </c>
      <c r="R81" s="86"/>
    </row>
    <row r="82" spans="15:18" ht="21" customHeight="1">
      <c r="O82" s="2">
        <v>2096</v>
      </c>
      <c r="Q82" s="48">
        <v>0.47222222222228499</v>
      </c>
      <c r="R82" s="86"/>
    </row>
    <row r="83" spans="15:18" ht="21" customHeight="1">
      <c r="O83" s="2">
        <v>2097</v>
      </c>
      <c r="Q83" s="48">
        <v>0.47569444444450798</v>
      </c>
      <c r="R83" s="86"/>
    </row>
    <row r="84" spans="15:18" ht="21" customHeight="1">
      <c r="O84" s="2">
        <v>2098</v>
      </c>
      <c r="Q84" s="48">
        <v>0.47916666666673102</v>
      </c>
      <c r="R84" s="86"/>
    </row>
    <row r="85" spans="15:18" ht="21" customHeight="1">
      <c r="O85" s="2">
        <v>2099</v>
      </c>
      <c r="Q85" s="48">
        <v>0.48263888888895401</v>
      </c>
      <c r="R85" s="86"/>
    </row>
    <row r="86" spans="15:18" ht="21" customHeight="1">
      <c r="O86" s="2">
        <v>2100</v>
      </c>
      <c r="Q86" s="48">
        <v>0.486111111111177</v>
      </c>
      <c r="R86" s="86"/>
    </row>
    <row r="87" spans="15:18" ht="21" customHeight="1">
      <c r="O87" s="2">
        <v>2101</v>
      </c>
      <c r="Q87" s="48">
        <v>0.48958333333339998</v>
      </c>
      <c r="R87" s="86"/>
    </row>
    <row r="88" spans="15:18" ht="21" customHeight="1">
      <c r="O88" s="2">
        <v>2102</v>
      </c>
      <c r="Q88" s="48">
        <v>0.49305555555562303</v>
      </c>
      <c r="R88" s="86"/>
    </row>
    <row r="89" spans="15:18" ht="21" customHeight="1">
      <c r="O89" s="2">
        <v>2103</v>
      </c>
      <c r="Q89" s="48">
        <v>0.49652777777784601</v>
      </c>
      <c r="R89" s="86"/>
    </row>
    <row r="90" spans="15:18" ht="21" customHeight="1">
      <c r="O90" s="2">
        <v>2104</v>
      </c>
      <c r="Q90" s="48">
        <v>0.50000000000006894</v>
      </c>
      <c r="R90" s="86"/>
    </row>
    <row r="91" spans="15:18" ht="21" customHeight="1">
      <c r="O91" s="2">
        <v>2105</v>
      </c>
      <c r="Q91" s="48">
        <v>0.50347222222229204</v>
      </c>
      <c r="R91" s="86"/>
    </row>
    <row r="92" spans="15:18" ht="21" customHeight="1">
      <c r="O92" s="2">
        <v>2106</v>
      </c>
      <c r="Q92" s="48">
        <v>0.50694444444451503</v>
      </c>
      <c r="R92" s="86"/>
    </row>
    <row r="93" spans="15:18" ht="21" customHeight="1">
      <c r="O93" s="2">
        <v>2107</v>
      </c>
      <c r="Q93" s="48">
        <v>0.51041666666673802</v>
      </c>
      <c r="R93" s="86"/>
    </row>
    <row r="94" spans="15:18">
      <c r="O94" s="2">
        <v>2108</v>
      </c>
      <c r="Q94" s="48">
        <v>0.513888888888961</v>
      </c>
      <c r="R94" s="86"/>
    </row>
    <row r="95" spans="15:18">
      <c r="O95" s="2">
        <v>2109</v>
      </c>
      <c r="Q95" s="48">
        <v>0.51736111111118399</v>
      </c>
      <c r="R95" s="86"/>
    </row>
    <row r="96" spans="15:18">
      <c r="O96" s="2">
        <v>2110</v>
      </c>
      <c r="Q96" s="48">
        <v>0.52083333333340698</v>
      </c>
      <c r="R96" s="86"/>
    </row>
    <row r="97" spans="15:18">
      <c r="O97" s="2">
        <v>2111</v>
      </c>
      <c r="Q97" s="48">
        <v>0.52430555555562997</v>
      </c>
      <c r="R97" s="86"/>
    </row>
    <row r="98" spans="15:18">
      <c r="O98" s="2">
        <v>2112</v>
      </c>
      <c r="Q98" s="48">
        <v>0.52777777777785295</v>
      </c>
      <c r="R98" s="86"/>
    </row>
    <row r="99" spans="15:18">
      <c r="O99" s="2">
        <v>2113</v>
      </c>
      <c r="Q99" s="48">
        <v>0.53125000000007605</v>
      </c>
      <c r="R99" s="86"/>
    </row>
    <row r="100" spans="15:18">
      <c r="O100" s="2">
        <v>2114</v>
      </c>
      <c r="Q100" s="48">
        <v>0.53472222222229904</v>
      </c>
      <c r="R100" s="86"/>
    </row>
    <row r="101" spans="15:18">
      <c r="O101" s="2">
        <v>2115</v>
      </c>
      <c r="Q101" s="48">
        <v>0.53819444444452202</v>
      </c>
      <c r="R101" s="86"/>
    </row>
    <row r="102" spans="15:18">
      <c r="O102" s="2">
        <v>2116</v>
      </c>
      <c r="Q102" s="48">
        <v>0.54166666666674501</v>
      </c>
      <c r="R102" s="86"/>
    </row>
    <row r="103" spans="15:18">
      <c r="O103" s="2">
        <v>2117</v>
      </c>
      <c r="Q103" s="48">
        <v>0.545138888888968</v>
      </c>
      <c r="R103" s="86"/>
    </row>
    <row r="104" spans="15:18">
      <c r="O104" s="2">
        <v>2118</v>
      </c>
      <c r="Q104" s="48">
        <v>0.54861111111119099</v>
      </c>
      <c r="R104" s="86"/>
    </row>
    <row r="105" spans="15:18">
      <c r="O105" s="2">
        <v>2119</v>
      </c>
      <c r="Q105" s="48">
        <v>0.55208333333341397</v>
      </c>
      <c r="R105" s="86"/>
    </row>
    <row r="106" spans="15:18">
      <c r="O106" s="2">
        <v>2120</v>
      </c>
      <c r="Q106" s="48">
        <v>0.55555555555563696</v>
      </c>
      <c r="R106" s="86"/>
    </row>
    <row r="107" spans="15:18">
      <c r="O107" s="2">
        <v>2121</v>
      </c>
      <c r="Q107" s="48">
        <v>0.55902777777785995</v>
      </c>
      <c r="R107" s="86"/>
    </row>
    <row r="108" spans="15:18">
      <c r="O108" s="2">
        <v>2122</v>
      </c>
      <c r="Q108" s="48">
        <v>0.56250000000008304</v>
      </c>
      <c r="R108" s="86"/>
    </row>
    <row r="109" spans="15:18">
      <c r="O109" s="2">
        <v>2123</v>
      </c>
      <c r="Q109" s="48">
        <v>0.56597222222230603</v>
      </c>
      <c r="R109" s="86"/>
    </row>
    <row r="110" spans="15:18">
      <c r="O110" s="2">
        <v>2124</v>
      </c>
      <c r="Q110" s="48">
        <v>0.56944444444452902</v>
      </c>
      <c r="R110" s="86"/>
    </row>
    <row r="111" spans="15:18">
      <c r="O111" s="2">
        <v>2125</v>
      </c>
      <c r="Q111" s="48">
        <v>0.57291666666675201</v>
      </c>
      <c r="R111" s="86"/>
    </row>
    <row r="112" spans="15:18">
      <c r="O112" s="2">
        <v>2126</v>
      </c>
      <c r="Q112" s="48">
        <v>0.57638888888897499</v>
      </c>
      <c r="R112" s="86"/>
    </row>
    <row r="113" spans="15:18">
      <c r="O113" s="2">
        <v>2127</v>
      </c>
      <c r="Q113" s="48">
        <v>0.57986111111119798</v>
      </c>
      <c r="R113" s="86"/>
    </row>
    <row r="114" spans="15:18">
      <c r="O114" s="2">
        <v>2128</v>
      </c>
      <c r="Q114" s="48">
        <v>0.58333333333342097</v>
      </c>
      <c r="R114" s="86"/>
    </row>
    <row r="115" spans="15:18">
      <c r="O115" s="2">
        <v>2129</v>
      </c>
      <c r="Q115" s="48">
        <v>0.58680555555564395</v>
      </c>
      <c r="R115" s="86"/>
    </row>
    <row r="116" spans="15:18">
      <c r="O116" s="2">
        <v>2130</v>
      </c>
      <c r="Q116" s="48">
        <v>0.59027777777786605</v>
      </c>
      <c r="R116" s="86"/>
    </row>
    <row r="117" spans="15:18">
      <c r="O117" s="2">
        <v>2131</v>
      </c>
      <c r="Q117" s="48">
        <v>0.59375000000008904</v>
      </c>
      <c r="R117" s="86"/>
    </row>
    <row r="118" spans="15:18">
      <c r="O118" s="2">
        <v>2132</v>
      </c>
      <c r="Q118" s="48">
        <v>0.59722222222231203</v>
      </c>
      <c r="R118" s="86"/>
    </row>
    <row r="119" spans="15:18">
      <c r="O119" s="2">
        <v>2133</v>
      </c>
      <c r="Q119" s="48">
        <v>0.60069444444453501</v>
      </c>
      <c r="R119" s="86"/>
    </row>
    <row r="120" spans="15:18">
      <c r="O120" s="2">
        <v>2134</v>
      </c>
      <c r="Q120" s="48">
        <v>0.604166666666758</v>
      </c>
      <c r="R120" s="86"/>
    </row>
    <row r="121" spans="15:18">
      <c r="O121" s="2">
        <v>2135</v>
      </c>
      <c r="Q121" s="48">
        <v>0.60763888888898099</v>
      </c>
      <c r="R121" s="86"/>
    </row>
    <row r="122" spans="15:18">
      <c r="O122" s="2">
        <v>2136</v>
      </c>
      <c r="Q122" s="48">
        <v>0.61111111111120398</v>
      </c>
      <c r="R122" s="86"/>
    </row>
    <row r="123" spans="15:18">
      <c r="O123" s="2">
        <v>2137</v>
      </c>
      <c r="Q123" s="48">
        <v>0.61458333333342696</v>
      </c>
      <c r="R123" s="86"/>
    </row>
    <row r="124" spans="15:18">
      <c r="O124" s="2">
        <v>2138</v>
      </c>
      <c r="Q124" s="48">
        <v>0.61805555555564995</v>
      </c>
      <c r="R124" s="86"/>
    </row>
    <row r="125" spans="15:18">
      <c r="O125" s="2">
        <v>2139</v>
      </c>
      <c r="Q125" s="48">
        <v>0.62152777777787305</v>
      </c>
      <c r="R125" s="86"/>
    </row>
    <row r="126" spans="15:18">
      <c r="O126" s="2">
        <v>2140</v>
      </c>
      <c r="Q126" s="48">
        <v>0.62500000000009603</v>
      </c>
      <c r="R126" s="86"/>
    </row>
    <row r="127" spans="15:18">
      <c r="O127" s="2">
        <v>2141</v>
      </c>
      <c r="Q127" s="48">
        <v>0.62847222222231902</v>
      </c>
      <c r="R127" s="86"/>
    </row>
    <row r="128" spans="15:18">
      <c r="O128" s="2">
        <v>2142</v>
      </c>
      <c r="Q128" s="48">
        <v>0.63194444444454201</v>
      </c>
      <c r="R128" s="86"/>
    </row>
    <row r="129" spans="15:18">
      <c r="O129" s="2">
        <v>2143</v>
      </c>
      <c r="Q129" s="48">
        <v>0.635416666666765</v>
      </c>
      <c r="R129" s="86"/>
    </row>
    <row r="130" spans="15:18">
      <c r="O130" s="2">
        <v>2144</v>
      </c>
      <c r="Q130" s="48">
        <v>0.63888888888898798</v>
      </c>
      <c r="R130" s="86"/>
    </row>
    <row r="131" spans="15:18">
      <c r="O131" s="2">
        <v>2145</v>
      </c>
      <c r="Q131" s="48">
        <v>0.64236111111121097</v>
      </c>
      <c r="R131" s="86"/>
    </row>
    <row r="132" spans="15:18">
      <c r="O132" s="2">
        <v>2146</v>
      </c>
      <c r="Q132" s="48">
        <v>0.64583333333343396</v>
      </c>
      <c r="R132" s="86"/>
    </row>
    <row r="133" spans="15:18">
      <c r="O133" s="2">
        <v>2147</v>
      </c>
      <c r="Q133" s="48">
        <v>0.64930555555565705</v>
      </c>
      <c r="R133" s="86"/>
    </row>
    <row r="134" spans="15:18">
      <c r="O134" s="2">
        <v>2148</v>
      </c>
      <c r="Q134" s="48">
        <v>0.65277777777788004</v>
      </c>
      <c r="R134" s="86"/>
    </row>
    <row r="135" spans="15:18">
      <c r="O135" s="2">
        <v>2149</v>
      </c>
      <c r="Q135" s="48">
        <v>0.65625000000010303</v>
      </c>
      <c r="R135" s="86"/>
    </row>
    <row r="136" spans="15:18">
      <c r="O136" s="2">
        <v>2150</v>
      </c>
      <c r="Q136" s="48">
        <v>0.65972222222232602</v>
      </c>
      <c r="R136" s="86"/>
    </row>
    <row r="137" spans="15:18">
      <c r="O137" s="2">
        <v>2151</v>
      </c>
      <c r="Q137" s="48">
        <v>0.663194444444549</v>
      </c>
      <c r="R137" s="86"/>
    </row>
    <row r="138" spans="15:18">
      <c r="O138" s="2">
        <v>2152</v>
      </c>
      <c r="Q138" s="48">
        <v>0.66666666666677199</v>
      </c>
      <c r="R138" s="86"/>
    </row>
    <row r="139" spans="15:18">
      <c r="O139" s="2">
        <v>2153</v>
      </c>
      <c r="Q139" s="48">
        <v>0.67013888888899498</v>
      </c>
      <c r="R139" s="86"/>
    </row>
    <row r="140" spans="15:18">
      <c r="O140" s="2">
        <v>2154</v>
      </c>
      <c r="Q140" s="48">
        <v>0.67361111111121796</v>
      </c>
      <c r="R140" s="86"/>
    </row>
    <row r="141" spans="15:18">
      <c r="O141" s="2">
        <v>2155</v>
      </c>
      <c r="Q141" s="48">
        <v>0.67708333333344095</v>
      </c>
      <c r="R141" s="86"/>
    </row>
    <row r="142" spans="15:18">
      <c r="O142" s="2">
        <v>2156</v>
      </c>
      <c r="Q142" s="48">
        <v>0.68055555555566405</v>
      </c>
      <c r="R142" s="86"/>
    </row>
    <row r="143" spans="15:18">
      <c r="O143" s="2">
        <v>2157</v>
      </c>
      <c r="Q143" s="48">
        <v>0.68402777777788704</v>
      </c>
      <c r="R143" s="86"/>
    </row>
    <row r="144" spans="15:18">
      <c r="O144" s="2">
        <v>2158</v>
      </c>
      <c r="Q144" s="48">
        <v>0.68750000000011002</v>
      </c>
      <c r="R144" s="86"/>
    </row>
    <row r="145" spans="15:18">
      <c r="O145" s="2">
        <v>2159</v>
      </c>
      <c r="Q145" s="48">
        <v>0.69097222222233301</v>
      </c>
      <c r="R145" s="86"/>
    </row>
    <row r="146" spans="15:18">
      <c r="O146" s="2">
        <v>2160</v>
      </c>
      <c r="Q146" s="48">
        <v>0.694444444444556</v>
      </c>
      <c r="R146" s="86"/>
    </row>
    <row r="147" spans="15:18">
      <c r="O147" s="2">
        <v>2161</v>
      </c>
      <c r="Q147" s="48">
        <v>0.69791666666677898</v>
      </c>
      <c r="R147" s="86"/>
    </row>
    <row r="148" spans="15:18">
      <c r="O148" s="2">
        <v>2162</v>
      </c>
      <c r="Q148" s="48">
        <v>0.70138888888900197</v>
      </c>
      <c r="R148" s="86"/>
    </row>
    <row r="149" spans="15:18">
      <c r="O149" s="2">
        <v>2163</v>
      </c>
      <c r="Q149" s="48">
        <v>0.70486111111122496</v>
      </c>
      <c r="R149" s="86"/>
    </row>
    <row r="150" spans="15:18">
      <c r="O150" s="2">
        <v>2164</v>
      </c>
      <c r="Q150" s="48">
        <v>0.70833333333344795</v>
      </c>
      <c r="R150" s="86"/>
    </row>
    <row r="151" spans="15:18">
      <c r="O151" s="2">
        <v>2165</v>
      </c>
      <c r="Q151" s="48">
        <v>0.71180555555567104</v>
      </c>
      <c r="R151" s="86"/>
    </row>
    <row r="152" spans="15:18">
      <c r="O152" s="2">
        <v>2166</v>
      </c>
      <c r="Q152" s="48">
        <v>0.71527777777789403</v>
      </c>
      <c r="R152" s="86"/>
    </row>
    <row r="153" spans="15:18">
      <c r="O153" s="2">
        <v>2167</v>
      </c>
      <c r="Q153" s="48">
        <v>0.71875000000011702</v>
      </c>
      <c r="R153" s="86"/>
    </row>
    <row r="154" spans="15:18">
      <c r="O154" s="2">
        <v>2168</v>
      </c>
      <c r="Q154" s="48">
        <v>0.72222222222234</v>
      </c>
      <c r="R154" s="86"/>
    </row>
    <row r="155" spans="15:18">
      <c r="O155" s="2">
        <v>2169</v>
      </c>
      <c r="Q155" s="48">
        <v>0.72569444444456299</v>
      </c>
      <c r="R155" s="86"/>
    </row>
    <row r="156" spans="15:18">
      <c r="O156" s="2">
        <v>2170</v>
      </c>
      <c r="Q156" s="48">
        <v>0.72916666666678598</v>
      </c>
      <c r="R156" s="86"/>
    </row>
    <row r="157" spans="15:18">
      <c r="O157" s="2">
        <v>2171</v>
      </c>
      <c r="Q157" s="48">
        <v>0.73263888888900897</v>
      </c>
      <c r="R157" s="86"/>
    </row>
    <row r="158" spans="15:18">
      <c r="O158" s="2">
        <v>2172</v>
      </c>
      <c r="Q158" s="48">
        <v>0.73611111111123195</v>
      </c>
      <c r="R158" s="86"/>
    </row>
    <row r="159" spans="15:18">
      <c r="O159" s="2">
        <v>2173</v>
      </c>
      <c r="Q159" s="48">
        <v>0.73958333333345505</v>
      </c>
      <c r="R159" s="86"/>
    </row>
    <row r="160" spans="15:18">
      <c r="O160" s="2">
        <v>2174</v>
      </c>
      <c r="Q160" s="48">
        <v>0.74305555555567804</v>
      </c>
      <c r="R160" s="86"/>
    </row>
    <row r="161" spans="15:18">
      <c r="O161" s="2">
        <v>2175</v>
      </c>
      <c r="Q161" s="48">
        <v>0.74652777777790102</v>
      </c>
      <c r="R161" s="86"/>
    </row>
    <row r="162" spans="15:18">
      <c r="O162" s="2">
        <v>2176</v>
      </c>
      <c r="Q162" s="48">
        <v>0.75000000000012401</v>
      </c>
      <c r="R162" s="86"/>
    </row>
    <row r="163" spans="15:18">
      <c r="O163" s="2">
        <v>2177</v>
      </c>
      <c r="Q163" s="48">
        <v>0.753472222222347</v>
      </c>
      <c r="R163" s="86"/>
    </row>
    <row r="164" spans="15:18">
      <c r="O164" s="2">
        <v>2178</v>
      </c>
      <c r="Q164" s="48">
        <v>0.75694444444456999</v>
      </c>
      <c r="R164" s="86"/>
    </row>
    <row r="165" spans="15:18">
      <c r="O165" s="2">
        <v>2179</v>
      </c>
      <c r="Q165" s="48">
        <v>0.76041666666679297</v>
      </c>
      <c r="R165" s="86"/>
    </row>
    <row r="166" spans="15:18">
      <c r="O166" s="2">
        <v>2180</v>
      </c>
      <c r="Q166" s="48">
        <v>0.76388888888901596</v>
      </c>
      <c r="R166" s="86"/>
    </row>
    <row r="167" spans="15:18">
      <c r="O167" s="2">
        <v>2181</v>
      </c>
      <c r="Q167" s="48">
        <v>0.76736111111123895</v>
      </c>
      <c r="R167" s="86"/>
    </row>
    <row r="168" spans="15:18">
      <c r="O168" s="2">
        <v>2182</v>
      </c>
      <c r="Q168" s="48">
        <v>0.77083333333346205</v>
      </c>
      <c r="R168" s="86"/>
    </row>
    <row r="169" spans="15:18">
      <c r="O169" s="2">
        <v>2183</v>
      </c>
      <c r="Q169" s="48">
        <v>0.77430555555568503</v>
      </c>
      <c r="R169" s="86"/>
    </row>
    <row r="170" spans="15:18">
      <c r="O170" s="2">
        <v>2184</v>
      </c>
      <c r="Q170" s="48">
        <v>0.77777777777790802</v>
      </c>
      <c r="R170" s="86"/>
    </row>
    <row r="171" spans="15:18">
      <c r="O171" s="2">
        <v>2185</v>
      </c>
      <c r="Q171" s="48">
        <v>0.78125000000013101</v>
      </c>
      <c r="R171" s="86"/>
    </row>
    <row r="172" spans="15:18">
      <c r="O172" s="2">
        <v>2186</v>
      </c>
      <c r="Q172" s="48">
        <v>0.78472222222235399</v>
      </c>
      <c r="R172" s="86"/>
    </row>
    <row r="173" spans="15:18">
      <c r="O173" s="2">
        <v>2187</v>
      </c>
      <c r="Q173" s="48">
        <v>0.78819444444457698</v>
      </c>
      <c r="R173" s="86"/>
    </row>
    <row r="174" spans="15:18">
      <c r="O174" s="2">
        <v>2188</v>
      </c>
      <c r="Q174" s="48">
        <v>0.79166666666679997</v>
      </c>
      <c r="R174" s="86"/>
    </row>
    <row r="175" spans="15:18">
      <c r="O175" s="2">
        <v>2189</v>
      </c>
      <c r="Q175" s="48">
        <v>0.79513888888902295</v>
      </c>
      <c r="R175" s="86"/>
    </row>
    <row r="176" spans="15:18">
      <c r="O176" s="2">
        <v>2190</v>
      </c>
      <c r="Q176" s="48">
        <v>0.79861111111124605</v>
      </c>
      <c r="R176" s="86"/>
    </row>
    <row r="177" spans="15:18">
      <c r="O177" s="2">
        <v>2191</v>
      </c>
      <c r="Q177" s="48">
        <v>0.80208333333346904</v>
      </c>
      <c r="R177" s="86"/>
    </row>
    <row r="178" spans="15:18">
      <c r="O178" s="2">
        <v>2192</v>
      </c>
      <c r="Q178" s="48">
        <v>0.80555555555569203</v>
      </c>
      <c r="R178" s="86"/>
    </row>
    <row r="179" spans="15:18">
      <c r="O179" s="2">
        <v>2193</v>
      </c>
      <c r="Q179" s="48">
        <v>0.80902777777791501</v>
      </c>
      <c r="R179" s="86"/>
    </row>
    <row r="180" spans="15:18">
      <c r="O180" s="2">
        <v>2194</v>
      </c>
      <c r="Q180" s="48">
        <v>0.812500000000138</v>
      </c>
      <c r="R180" s="86"/>
    </row>
    <row r="181" spans="15:18">
      <c r="O181" s="2">
        <v>2195</v>
      </c>
      <c r="Q181" s="48">
        <v>0.81597222222236099</v>
      </c>
      <c r="R181" s="86"/>
    </row>
    <row r="182" spans="15:18">
      <c r="O182" s="2">
        <v>2196</v>
      </c>
      <c r="Q182" s="48">
        <v>0.81944444444458397</v>
      </c>
      <c r="R182" s="86"/>
    </row>
    <row r="183" spans="15:18">
      <c r="O183" s="2">
        <v>2197</v>
      </c>
      <c r="Q183" s="48">
        <v>0.82291666666680696</v>
      </c>
      <c r="R183" s="86"/>
    </row>
    <row r="184" spans="15:18">
      <c r="O184" s="2">
        <v>2198</v>
      </c>
      <c r="Q184" s="48">
        <v>0.82638888888902995</v>
      </c>
      <c r="R184" s="86"/>
    </row>
    <row r="185" spans="15:18">
      <c r="O185" s="2">
        <v>2199</v>
      </c>
      <c r="Q185" s="48">
        <v>0.82986111111125305</v>
      </c>
      <c r="R185" s="86"/>
    </row>
    <row r="186" spans="15:18">
      <c r="O186" s="2">
        <v>2200</v>
      </c>
      <c r="Q186" s="48">
        <v>0.83333333333347603</v>
      </c>
      <c r="R186" s="86"/>
    </row>
    <row r="187" spans="15:18">
      <c r="Q187" s="48">
        <v>0.83680555555569902</v>
      </c>
      <c r="R187" s="86"/>
    </row>
    <row r="188" spans="15:18">
      <c r="Q188" s="48">
        <v>0.84027777777792201</v>
      </c>
      <c r="R188" s="86"/>
    </row>
    <row r="189" spans="15:18">
      <c r="Q189" s="48">
        <v>0.843750000000145</v>
      </c>
      <c r="R189" s="86"/>
    </row>
    <row r="190" spans="15:18">
      <c r="Q190" s="48">
        <v>0.84722222222236798</v>
      </c>
      <c r="R190" s="86"/>
    </row>
    <row r="191" spans="15:18">
      <c r="Q191" s="48">
        <v>0.85069444444459097</v>
      </c>
      <c r="R191" s="86"/>
    </row>
    <row r="192" spans="15:18">
      <c r="Q192" s="48">
        <v>0.85416666666681396</v>
      </c>
      <c r="R192" s="86"/>
    </row>
    <row r="193" spans="17:18">
      <c r="Q193" s="48">
        <v>0.85763888888903606</v>
      </c>
      <c r="R193" s="86"/>
    </row>
    <row r="194" spans="17:18">
      <c r="Q194" s="48">
        <v>0.86111111111125904</v>
      </c>
      <c r="R194" s="86"/>
    </row>
    <row r="195" spans="17:18">
      <c r="Q195" s="48">
        <v>0.86458333333348203</v>
      </c>
      <c r="R195" s="86"/>
    </row>
    <row r="196" spans="17:18">
      <c r="Q196" s="48">
        <v>0.86805555555570502</v>
      </c>
      <c r="R196" s="86"/>
    </row>
    <row r="197" spans="17:18">
      <c r="Q197" s="48">
        <v>0.871527777777928</v>
      </c>
      <c r="R197" s="86"/>
    </row>
    <row r="198" spans="17:18">
      <c r="Q198" s="48">
        <v>0.87500000000015099</v>
      </c>
      <c r="R198" s="86"/>
    </row>
    <row r="199" spans="17:18">
      <c r="Q199" s="48">
        <v>0.87847222222237398</v>
      </c>
      <c r="R199" s="86"/>
    </row>
    <row r="200" spans="17:18">
      <c r="Q200" s="48">
        <v>0.88194444444459696</v>
      </c>
      <c r="R200" s="86"/>
    </row>
    <row r="201" spans="17:18">
      <c r="Q201" s="48">
        <v>0.88541666666681995</v>
      </c>
      <c r="R201" s="86"/>
    </row>
    <row r="202" spans="17:18">
      <c r="Q202" s="48">
        <v>0.88888888888904305</v>
      </c>
      <c r="R202" s="86"/>
    </row>
    <row r="203" spans="17:18">
      <c r="Q203" s="48">
        <v>0.89236111111126604</v>
      </c>
      <c r="R203" s="86"/>
    </row>
    <row r="204" spans="17:18">
      <c r="Q204" s="48">
        <v>0.89583333333348902</v>
      </c>
      <c r="R204" s="86"/>
    </row>
    <row r="205" spans="17:18">
      <c r="Q205" s="48">
        <v>0.89930555555571201</v>
      </c>
      <c r="R205" s="86"/>
    </row>
    <row r="206" spans="17:18">
      <c r="Q206" s="48">
        <v>0.902777777777935</v>
      </c>
      <c r="R206" s="86"/>
    </row>
    <row r="207" spans="17:18">
      <c r="Q207" s="48">
        <v>0.90625000000015798</v>
      </c>
      <c r="R207" s="86"/>
    </row>
    <row r="208" spans="17:18">
      <c r="Q208" s="48">
        <v>0.90972222222238097</v>
      </c>
      <c r="R208" s="86"/>
    </row>
    <row r="209" spans="17:18">
      <c r="Q209" s="48">
        <v>0.91319444444460396</v>
      </c>
      <c r="R209" s="86"/>
    </row>
    <row r="210" spans="17:18">
      <c r="Q210" s="48">
        <v>0.91666666666682695</v>
      </c>
      <c r="R210" s="86"/>
    </row>
    <row r="211" spans="17:18">
      <c r="Q211" s="48">
        <v>0.92013888888905004</v>
      </c>
      <c r="R211" s="86"/>
    </row>
    <row r="212" spans="17:18">
      <c r="Q212" s="48">
        <v>0.92361111111127303</v>
      </c>
      <c r="R212" s="86"/>
    </row>
    <row r="213" spans="17:18">
      <c r="Q213" s="48">
        <v>0.92708333333349602</v>
      </c>
      <c r="R213" s="86"/>
    </row>
    <row r="214" spans="17:18">
      <c r="Q214" s="48">
        <v>0.93055555555571901</v>
      </c>
      <c r="R214" s="86"/>
    </row>
    <row r="215" spans="17:18">
      <c r="Q215" s="48">
        <v>0.93402777777794199</v>
      </c>
      <c r="R215" s="86"/>
    </row>
    <row r="216" spans="17:18">
      <c r="Q216" s="48">
        <v>0.93750000000016498</v>
      </c>
      <c r="R216" s="86"/>
    </row>
    <row r="217" spans="17:18">
      <c r="Q217" s="48">
        <v>0.94097222222238797</v>
      </c>
      <c r="R217" s="86"/>
    </row>
    <row r="218" spans="17:18">
      <c r="Q218" s="48">
        <v>0.94444444444461095</v>
      </c>
      <c r="R218" s="86"/>
    </row>
    <row r="219" spans="17:18">
      <c r="Q219" s="48">
        <v>0.94791666666683405</v>
      </c>
      <c r="R219" s="86"/>
    </row>
    <row r="220" spans="17:18">
      <c r="Q220" s="48">
        <v>0.95138888888905704</v>
      </c>
      <c r="R220" s="86"/>
    </row>
    <row r="221" spans="17:18">
      <c r="Q221" s="48">
        <v>0.95486111111128003</v>
      </c>
      <c r="R221" s="86"/>
    </row>
    <row r="222" spans="17:18">
      <c r="Q222" s="48">
        <v>0.95833333333350301</v>
      </c>
      <c r="R222" s="86"/>
    </row>
    <row r="223" spans="17:18">
      <c r="Q223" s="48">
        <v>0.961805555555726</v>
      </c>
      <c r="R223" s="86"/>
    </row>
    <row r="224" spans="17:18">
      <c r="Q224" s="48">
        <v>0.96527777777794899</v>
      </c>
      <c r="R224" s="86"/>
    </row>
    <row r="225" spans="17:18">
      <c r="Q225" s="48">
        <v>0.96875000000017197</v>
      </c>
      <c r="R225" s="86"/>
    </row>
    <row r="226" spans="17:18">
      <c r="Q226" s="48">
        <v>0.97222222222239496</v>
      </c>
      <c r="R226" s="86"/>
    </row>
    <row r="227" spans="17:18">
      <c r="Q227" s="48">
        <v>0.97569444444461795</v>
      </c>
      <c r="R227" s="86"/>
    </row>
    <row r="228" spans="17:18">
      <c r="Q228" s="48">
        <v>0.97916666666684105</v>
      </c>
      <c r="R228" s="86"/>
    </row>
    <row r="229" spans="17:18">
      <c r="Q229" s="48">
        <v>0.98263888888906403</v>
      </c>
      <c r="R229" s="86"/>
    </row>
    <row r="230" spans="17:18">
      <c r="Q230" s="48">
        <v>0.98611111111128702</v>
      </c>
      <c r="R230" s="86"/>
    </row>
    <row r="231" spans="17:18">
      <c r="Q231" s="48">
        <v>0.98958333333351001</v>
      </c>
      <c r="R231" s="86"/>
    </row>
    <row r="232" spans="17:18">
      <c r="Q232" s="48">
        <v>0.99305555555573299</v>
      </c>
      <c r="R232" s="86"/>
    </row>
    <row r="233" spans="17:18">
      <c r="Q233" s="48">
        <v>0.99652777777795598</v>
      </c>
      <c r="R233" s="86"/>
    </row>
    <row r="234" spans="17:18">
      <c r="Q234" s="48">
        <v>1.0000000000001801</v>
      </c>
      <c r="R234" s="86"/>
    </row>
    <row r="235" spans="17:18">
      <c r="Q235" s="48"/>
      <c r="R235" s="86"/>
    </row>
    <row r="236" spans="17:18">
      <c r="Q236" s="48"/>
      <c r="R236" s="86"/>
    </row>
    <row r="237" spans="17:18">
      <c r="Q237" s="48"/>
      <c r="R237" s="86"/>
    </row>
    <row r="238" spans="17:18">
      <c r="Q238" s="48"/>
      <c r="R238" s="86"/>
    </row>
    <row r="239" spans="17:18">
      <c r="Q239" s="48"/>
      <c r="R239" s="86"/>
    </row>
    <row r="240" spans="17:18">
      <c r="Q240" s="48"/>
      <c r="R240" s="86"/>
    </row>
    <row r="241" spans="17:18">
      <c r="Q241" s="48"/>
      <c r="R241" s="86"/>
    </row>
    <row r="242" spans="17:18">
      <c r="Q242" s="48"/>
      <c r="R242" s="86"/>
    </row>
    <row r="243" spans="17:18">
      <c r="Q243" s="48"/>
      <c r="R243" s="86"/>
    </row>
    <row r="244" spans="17:18">
      <c r="Q244" s="48"/>
      <c r="R244" s="86"/>
    </row>
    <row r="245" spans="17:18">
      <c r="Q245" s="48"/>
      <c r="R245" s="86"/>
    </row>
    <row r="246" spans="17:18">
      <c r="Q246" s="48"/>
      <c r="R246" s="86"/>
    </row>
    <row r="247" spans="17:18">
      <c r="Q247" s="48"/>
      <c r="R247" s="86"/>
    </row>
    <row r="248" spans="17:18">
      <c r="Q248" s="48"/>
      <c r="R248" s="86"/>
    </row>
    <row r="249" spans="17:18">
      <c r="Q249" s="48"/>
      <c r="R249" s="86"/>
    </row>
    <row r="250" spans="17:18">
      <c r="Q250" s="48"/>
      <c r="R250" s="86"/>
    </row>
    <row r="251" spans="17:18">
      <c r="Q251" s="48"/>
      <c r="R251" s="86"/>
    </row>
    <row r="252" spans="17:18">
      <c r="Q252" s="48"/>
      <c r="R252" s="86"/>
    </row>
    <row r="253" spans="17:18">
      <c r="Q253" s="48"/>
      <c r="R253" s="86"/>
    </row>
    <row r="254" spans="17:18">
      <c r="Q254" s="48"/>
      <c r="R254" s="86"/>
    </row>
    <row r="255" spans="17:18">
      <c r="Q255" s="48"/>
      <c r="R255" s="86"/>
    </row>
    <row r="256" spans="17:18">
      <c r="Q256" s="48"/>
      <c r="R256" s="86"/>
    </row>
    <row r="257" spans="17:18">
      <c r="Q257" s="48"/>
      <c r="R257" s="86"/>
    </row>
    <row r="258" spans="17:18">
      <c r="Q258" s="48"/>
      <c r="R258" s="86"/>
    </row>
    <row r="259" spans="17:18">
      <c r="Q259" s="48"/>
      <c r="R259" s="86"/>
    </row>
    <row r="260" spans="17:18">
      <c r="Q260" s="48"/>
      <c r="R260" s="86"/>
    </row>
    <row r="261" spans="17:18">
      <c r="Q261" s="48"/>
      <c r="R261" s="86"/>
    </row>
    <row r="262" spans="17:18">
      <c r="Q262" s="48"/>
      <c r="R262" s="86"/>
    </row>
    <row r="263" spans="17:18">
      <c r="Q263" s="48"/>
      <c r="R263" s="86"/>
    </row>
    <row r="264" spans="17:18">
      <c r="Q264" s="48"/>
      <c r="R264" s="86"/>
    </row>
    <row r="265" spans="17:18">
      <c r="Q265" s="48"/>
      <c r="R265" s="86"/>
    </row>
    <row r="266" spans="17:18">
      <c r="Q266" s="48"/>
      <c r="R266" s="86"/>
    </row>
    <row r="267" spans="17:18">
      <c r="Q267" s="48"/>
      <c r="R267" s="86"/>
    </row>
    <row r="268" spans="17:18">
      <c r="Q268" s="48"/>
      <c r="R268" s="86"/>
    </row>
    <row r="269" spans="17:18">
      <c r="Q269" s="48"/>
      <c r="R269" s="86"/>
    </row>
    <row r="270" spans="17:18">
      <c r="Q270" s="48"/>
      <c r="R270" s="86"/>
    </row>
    <row r="271" spans="17:18">
      <c r="Q271" s="48"/>
      <c r="R271" s="86"/>
    </row>
    <row r="272" spans="17:18">
      <c r="Q272" s="48"/>
      <c r="R272" s="86"/>
    </row>
    <row r="273" spans="17:18">
      <c r="Q273" s="48"/>
      <c r="R273" s="86"/>
    </row>
    <row r="274" spans="17:18">
      <c r="Q274" s="48"/>
      <c r="R274" s="86"/>
    </row>
    <row r="275" spans="17:18">
      <c r="Q275" s="48"/>
      <c r="R275" s="86"/>
    </row>
    <row r="276" spans="17:18">
      <c r="Q276" s="48"/>
      <c r="R276" s="86"/>
    </row>
    <row r="277" spans="17:18">
      <c r="Q277" s="48"/>
      <c r="R277" s="86"/>
    </row>
    <row r="278" spans="17:18">
      <c r="Q278" s="48"/>
      <c r="R278" s="86"/>
    </row>
    <row r="279" spans="17:18">
      <c r="Q279" s="48"/>
      <c r="R279" s="86"/>
    </row>
    <row r="280" spans="17:18">
      <c r="Q280" s="48"/>
      <c r="R280" s="86"/>
    </row>
    <row r="281" spans="17:18">
      <c r="Q281" s="48"/>
      <c r="R281" s="86"/>
    </row>
    <row r="282" spans="17:18">
      <c r="Q282" s="48"/>
      <c r="R282" s="86"/>
    </row>
    <row r="283" spans="17:18">
      <c r="Q283" s="48"/>
      <c r="R283" s="86"/>
    </row>
    <row r="284" spans="17:18">
      <c r="Q284" s="48"/>
      <c r="R284" s="86"/>
    </row>
    <row r="285" spans="17:18">
      <c r="Q285" s="48"/>
      <c r="R285" s="86"/>
    </row>
    <row r="286" spans="17:18">
      <c r="Q286" s="48"/>
      <c r="R286" s="86"/>
    </row>
    <row r="287" spans="17:18">
      <c r="Q287" s="48"/>
      <c r="R287" s="86"/>
    </row>
    <row r="288" spans="17:18">
      <c r="Q288" s="48"/>
      <c r="R288" s="86"/>
    </row>
    <row r="289" spans="17:18">
      <c r="Q289" s="48"/>
      <c r="R289" s="86"/>
    </row>
    <row r="290" spans="17:18">
      <c r="Q290" s="48"/>
      <c r="R290" s="86"/>
    </row>
    <row r="291" spans="17:18">
      <c r="Q291" s="48"/>
      <c r="R291" s="86"/>
    </row>
    <row r="292" spans="17:18">
      <c r="Q292" s="48"/>
      <c r="R292" s="86"/>
    </row>
    <row r="293" spans="17:18">
      <c r="Q293" s="48"/>
      <c r="R293" s="86"/>
    </row>
    <row r="294" spans="17:18">
      <c r="R294" s="86"/>
    </row>
    <row r="295" spans="17:18">
      <c r="R295" s="86"/>
    </row>
    <row r="296" spans="17:18">
      <c r="R296" s="86"/>
    </row>
    <row r="297" spans="17:18">
      <c r="R297" s="86"/>
    </row>
    <row r="298" spans="17:18">
      <c r="R298" s="86"/>
    </row>
    <row r="299" spans="17:18">
      <c r="R299" s="86"/>
    </row>
    <row r="300" spans="17:18">
      <c r="R300" s="86"/>
    </row>
    <row r="301" spans="17:18">
      <c r="R301" s="86"/>
    </row>
    <row r="302" spans="17:18">
      <c r="R302" s="86"/>
    </row>
  </sheetData>
  <sheetProtection password="DC94" sheet="1" objects="1" scenarios="1"/>
  <mergeCells count="87">
    <mergeCell ref="A5:B5"/>
    <mergeCell ref="C5:F5"/>
    <mergeCell ref="H5:K5"/>
    <mergeCell ref="A2:B2"/>
    <mergeCell ref="A3:K3"/>
    <mergeCell ref="A4:B4"/>
    <mergeCell ref="C4:F4"/>
    <mergeCell ref="H4:K4"/>
    <mergeCell ref="A6:B6"/>
    <mergeCell ref="C6:F6"/>
    <mergeCell ref="H6:K6"/>
    <mergeCell ref="A9:A10"/>
    <mergeCell ref="B9:B10"/>
    <mergeCell ref="C9:D10"/>
    <mergeCell ref="E9:F10"/>
    <mergeCell ref="G9:G10"/>
    <mergeCell ref="H9:H10"/>
    <mergeCell ref="I9:I10"/>
    <mergeCell ref="C15:D15"/>
    <mergeCell ref="E15:F15"/>
    <mergeCell ref="J9:J10"/>
    <mergeCell ref="AC9:AH10"/>
    <mergeCell ref="C11:D11"/>
    <mergeCell ref="E11:F11"/>
    <mergeCell ref="T11:V11"/>
    <mergeCell ref="C12:D12"/>
    <mergeCell ref="E12:F12"/>
    <mergeCell ref="C13:D13"/>
    <mergeCell ref="E13:F13"/>
    <mergeCell ref="T13:V13"/>
    <mergeCell ref="C14:D14"/>
    <mergeCell ref="E14:F14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A42:B42"/>
    <mergeCell ref="C42:D42"/>
    <mergeCell ref="E42:F42"/>
  </mergeCells>
  <phoneticPr fontId="4"/>
  <conditionalFormatting sqref="G42">
    <cfRule type="cellIs" dxfId="3" priority="2" operator="greaterThan">
      <formula>2.08333333333333</formula>
    </cfRule>
  </conditionalFormatting>
  <conditionalFormatting sqref="G11">
    <cfRule type="cellIs" dxfId="2" priority="1" operator="lessThan">
      <formula>0.0416666666666667</formula>
    </cfRule>
  </conditionalFormatting>
  <dataValidations count="9">
    <dataValidation type="list" allowBlank="1" showInputMessage="1" showErrorMessage="1" sqref="C42">
      <formula1>#REF!</formula1>
    </dataValidation>
    <dataValidation type="list" allowBlank="1" showInputMessage="1" showErrorMessage="1" sqref="H7">
      <formula1>"無,有"</formula1>
    </dataValidation>
    <dataValidation type="time" errorStyle="warning" operator="greaterThan" allowBlank="1" showInputMessage="1" showErrorMessage="1" errorTitle="利用時間不足" error="利用時間は１時間以上で申請可能です。" sqref="G11">
      <formula1>0.0416666666666667</formula1>
    </dataValidation>
    <dataValidation imeMode="off" allowBlank="1" showInputMessage="1" showErrorMessage="1" sqref="J2 K43:K44 I11:I41"/>
    <dataValidation type="list" allowBlank="1" showInputMessage="1" showErrorMessage="1" sqref="D2">
      <formula1>$P$3:$P$14</formula1>
    </dataValidation>
    <dataValidation type="list" allowBlank="1" showInputMessage="1" showErrorMessage="1" sqref="E42">
      <formula1>$Q$3:$Q$198</formula1>
    </dataValidation>
    <dataValidation type="list" allowBlank="1" showInputMessage="1" showErrorMessage="1" error="西暦を数字で入力してください" sqref="A2:B2">
      <formula1>$O$3:$O$186</formula1>
    </dataValidation>
    <dataValidation type="list" imeMode="disabled" allowBlank="1" showInputMessage="1" sqref="C11:F41">
      <formula1>$Q$3:$Q$234</formula1>
    </dataValidation>
    <dataValidation type="textLength" imeMode="off" operator="equal" allowBlank="1" showInputMessage="1" showErrorMessage="1" error="10桁で入力してください" prompt="10桁で入力してください" sqref="C4:F4 H4:K4">
      <formula1>10</formula1>
    </dataValidation>
  </dataValidations>
  <printOptions horizontalCentered="1"/>
  <pageMargins left="0.51181102362204722" right="0.47244094488188981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90"/>
  <sheetViews>
    <sheetView showGridLines="0" showZeros="0" zoomScaleNormal="100" zoomScaleSheetLayoutView="90" workbookViewId="0">
      <selection activeCell="A2" sqref="A2:B2"/>
    </sheetView>
  </sheetViews>
  <sheetFormatPr defaultRowHeight="12"/>
  <cols>
    <col min="1" max="1" width="5" style="2" customWidth="1"/>
    <col min="2" max="2" width="5.42578125" style="2" customWidth="1"/>
    <col min="3" max="6" width="7.28515625" style="48" customWidth="1"/>
    <col min="7" max="7" width="13.7109375" style="2" customWidth="1"/>
    <col min="8" max="11" width="10.7109375" style="2" customWidth="1"/>
    <col min="12" max="12" width="9.140625" style="2" customWidth="1"/>
    <col min="13" max="17" width="9.140625" style="2" hidden="1" customWidth="1"/>
    <col min="18" max="18" width="11.85546875" style="2" hidden="1" customWidth="1"/>
    <col min="19" max="19" width="9.140625" style="2" hidden="1" customWidth="1"/>
    <col min="20" max="20" width="16.42578125" style="2" hidden="1" customWidth="1"/>
    <col min="21" max="21" width="9.140625" style="2" hidden="1" customWidth="1"/>
    <col min="22" max="22" width="7.7109375" style="2" hidden="1" customWidth="1"/>
    <col min="23" max="23" width="16.42578125" style="2" hidden="1" customWidth="1"/>
    <col min="24" max="24" width="9.140625" style="2" hidden="1" customWidth="1"/>
    <col min="25" max="16384" width="9.140625" style="2"/>
  </cols>
  <sheetData>
    <row r="1" spans="1:34">
      <c r="A1" s="40" t="s">
        <v>52</v>
      </c>
      <c r="B1" s="39"/>
      <c r="C1" s="39"/>
      <c r="D1" s="39"/>
      <c r="E1" s="39"/>
      <c r="F1" s="40"/>
      <c r="G1" s="40"/>
      <c r="H1" s="40"/>
      <c r="I1" s="40"/>
      <c r="J1" s="40"/>
      <c r="K1" s="40"/>
      <c r="N1" s="2" t="s">
        <v>53</v>
      </c>
      <c r="T1" s="2" t="s">
        <v>54</v>
      </c>
    </row>
    <row r="2" spans="1:34" ht="22.5" customHeight="1">
      <c r="A2" s="294"/>
      <c r="B2" s="294"/>
      <c r="C2" s="183" t="s">
        <v>55</v>
      </c>
      <c r="D2" s="184"/>
      <c r="E2" s="183" t="s">
        <v>56</v>
      </c>
      <c r="F2" s="40"/>
      <c r="G2" s="40"/>
      <c r="H2" s="40"/>
      <c r="I2" s="42"/>
      <c r="J2" s="43"/>
      <c r="K2" s="44"/>
      <c r="N2" s="45" t="s">
        <v>57</v>
      </c>
      <c r="O2" s="45" t="s">
        <v>58</v>
      </c>
      <c r="P2" s="45" t="s">
        <v>59</v>
      </c>
      <c r="Q2" s="45" t="s">
        <v>19</v>
      </c>
      <c r="R2" s="45" t="s">
        <v>60</v>
      </c>
      <c r="T2" s="45" t="s">
        <v>61</v>
      </c>
      <c r="U2" s="45" t="s">
        <v>62</v>
      </c>
      <c r="V2" s="45" t="s">
        <v>63</v>
      </c>
      <c r="W2" s="45" t="s">
        <v>64</v>
      </c>
    </row>
    <row r="3" spans="1:34" ht="21" customHeight="1">
      <c r="A3" s="295" t="s">
        <v>65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M3" s="2">
        <v>1</v>
      </c>
      <c r="N3" s="46" t="str">
        <f>IF($G11="","",FLOOR(TIME(HOUR($G11), MINUTE($G11), 0)+"0:10","0:30"))</f>
        <v/>
      </c>
      <c r="O3" s="2">
        <v>2020</v>
      </c>
      <c r="P3" s="47">
        <v>1</v>
      </c>
      <c r="Q3" s="48">
        <v>0.20833333333333801</v>
      </c>
      <c r="R3" s="47" t="str">
        <f t="shared" ref="R3:R33" si="0">IF($I11="","",$I11)</f>
        <v/>
      </c>
      <c r="T3" s="49" t="s">
        <v>66</v>
      </c>
      <c r="U3" s="50">
        <f>$N$35*24*2</f>
        <v>0</v>
      </c>
      <c r="V3" s="51">
        <v>900</v>
      </c>
      <c r="W3" s="52">
        <f>U3*V3</f>
        <v>0</v>
      </c>
    </row>
    <row r="4" spans="1:34" ht="16.5" customHeight="1">
      <c r="A4" s="296" t="s">
        <v>3</v>
      </c>
      <c r="B4" s="297"/>
      <c r="C4" s="298"/>
      <c r="D4" s="299"/>
      <c r="E4" s="299"/>
      <c r="F4" s="300"/>
      <c r="G4" s="212" t="s">
        <v>4</v>
      </c>
      <c r="H4" s="298"/>
      <c r="I4" s="299"/>
      <c r="J4" s="299"/>
      <c r="K4" s="300"/>
      <c r="M4" s="2">
        <v>2</v>
      </c>
      <c r="N4" s="46" t="str">
        <f t="shared" ref="N4:N33" si="1">IF($G12="","",FLOOR(TIME(HOUR($G12), MINUTE($G12), 0)+"0:10","0:30"))</f>
        <v/>
      </c>
      <c r="O4" s="2">
        <v>2021</v>
      </c>
      <c r="P4" s="47">
        <v>2</v>
      </c>
      <c r="Q4" s="48">
        <v>0.21180555555556099</v>
      </c>
      <c r="R4" s="47" t="str">
        <f t="shared" si="0"/>
        <v/>
      </c>
      <c r="T4" s="49" t="s">
        <v>67</v>
      </c>
      <c r="U4" s="50">
        <f>$R$35</f>
        <v>1</v>
      </c>
      <c r="V4" s="51">
        <v>1000</v>
      </c>
      <c r="W4" s="52">
        <f>U4*V4</f>
        <v>1000</v>
      </c>
      <c r="X4" s="2" t="s">
        <v>68</v>
      </c>
    </row>
    <row r="5" spans="1:34" ht="20.100000000000001" customHeight="1" thickBot="1">
      <c r="A5" s="292" t="s">
        <v>5</v>
      </c>
      <c r="B5" s="293"/>
      <c r="C5" s="280"/>
      <c r="D5" s="281"/>
      <c r="E5" s="281"/>
      <c r="F5" s="282"/>
      <c r="G5" s="213" t="s">
        <v>6</v>
      </c>
      <c r="H5" s="283"/>
      <c r="I5" s="284"/>
      <c r="J5" s="284"/>
      <c r="K5" s="285"/>
      <c r="M5" s="2">
        <v>3</v>
      </c>
      <c r="N5" s="46" t="str">
        <f t="shared" si="1"/>
        <v/>
      </c>
      <c r="O5" s="2">
        <v>2022</v>
      </c>
      <c r="P5" s="47">
        <v>3</v>
      </c>
      <c r="Q5" s="48">
        <v>0.21527777777778401</v>
      </c>
      <c r="R5" s="47">
        <f t="shared" si="0"/>
        <v>0</v>
      </c>
      <c r="T5" s="49"/>
      <c r="U5" s="12"/>
      <c r="V5" s="51"/>
      <c r="W5" s="54"/>
    </row>
    <row r="6" spans="1:34" ht="20.100000000000001" customHeight="1" thickBot="1">
      <c r="A6" s="279" t="s">
        <v>69</v>
      </c>
      <c r="B6" s="279"/>
      <c r="C6" s="280"/>
      <c r="D6" s="281"/>
      <c r="E6" s="281"/>
      <c r="F6" s="282"/>
      <c r="G6" s="213" t="s">
        <v>70</v>
      </c>
      <c r="H6" s="283"/>
      <c r="I6" s="284"/>
      <c r="J6" s="284"/>
      <c r="K6" s="285"/>
      <c r="L6" s="56"/>
      <c r="M6" s="2">
        <v>4</v>
      </c>
      <c r="N6" s="46" t="str">
        <f t="shared" si="1"/>
        <v/>
      </c>
      <c r="O6" s="2">
        <v>2023</v>
      </c>
      <c r="P6" s="47">
        <v>4</v>
      </c>
      <c r="Q6" s="48">
        <v>0.21875000000000699</v>
      </c>
      <c r="R6" s="47" t="str">
        <f t="shared" si="0"/>
        <v/>
      </c>
      <c r="T6" s="57" t="s">
        <v>71</v>
      </c>
      <c r="U6" s="58"/>
      <c r="V6" s="59"/>
      <c r="W6" s="60">
        <f>SUM(W3:W5)</f>
        <v>1000</v>
      </c>
      <c r="X6" s="1" t="s">
        <v>72</v>
      </c>
      <c r="AC6" s="61"/>
    </row>
    <row r="7" spans="1:34" ht="20.100000000000001" customHeight="1">
      <c r="A7" s="62"/>
      <c r="B7" s="62"/>
      <c r="C7" s="63"/>
      <c r="D7" s="63"/>
      <c r="E7" s="63"/>
      <c r="F7" s="63"/>
      <c r="G7" s="212" t="s">
        <v>73</v>
      </c>
      <c r="H7" s="64"/>
      <c r="I7" s="65"/>
      <c r="J7" s="65"/>
      <c r="K7" s="65"/>
      <c r="L7" s="56"/>
      <c r="M7" s="2">
        <v>5</v>
      </c>
      <c r="N7" s="46" t="str">
        <f t="shared" si="1"/>
        <v/>
      </c>
      <c r="O7" s="2">
        <v>2024</v>
      </c>
      <c r="P7" s="47">
        <v>5</v>
      </c>
      <c r="Q7" s="48">
        <v>0.22222222222223001</v>
      </c>
      <c r="R7" s="47" t="str">
        <f t="shared" si="0"/>
        <v/>
      </c>
      <c r="T7" s="66"/>
      <c r="U7" s="18"/>
      <c r="V7" s="18"/>
      <c r="W7" s="67"/>
      <c r="X7" s="1"/>
      <c r="AC7" s="61"/>
    </row>
    <row r="8" spans="1:34" ht="12" customHeight="1">
      <c r="A8" s="40"/>
      <c r="B8" s="40"/>
      <c r="C8" s="40"/>
      <c r="D8" s="40"/>
      <c r="E8" s="40"/>
      <c r="F8" s="40"/>
      <c r="G8" s="68"/>
      <c r="H8" s="69"/>
      <c r="I8" s="40"/>
      <c r="J8" s="40"/>
      <c r="K8" s="40"/>
      <c r="M8" s="2">
        <v>6</v>
      </c>
      <c r="N8" s="46" t="str">
        <f t="shared" si="1"/>
        <v/>
      </c>
      <c r="O8" s="2">
        <v>2025</v>
      </c>
      <c r="P8" s="47">
        <v>6</v>
      </c>
      <c r="Q8" s="48">
        <v>0.225694444444453</v>
      </c>
      <c r="R8" s="47" t="str">
        <f t="shared" si="0"/>
        <v/>
      </c>
      <c r="X8" s="1" t="s">
        <v>74</v>
      </c>
      <c r="AC8" s="61"/>
    </row>
    <row r="9" spans="1:34" ht="12" customHeight="1">
      <c r="A9" s="275" t="s">
        <v>9</v>
      </c>
      <c r="B9" s="275" t="s">
        <v>10</v>
      </c>
      <c r="C9" s="286" t="s">
        <v>75</v>
      </c>
      <c r="D9" s="287"/>
      <c r="E9" s="286" t="s">
        <v>76</v>
      </c>
      <c r="F9" s="287"/>
      <c r="G9" s="290" t="s">
        <v>77</v>
      </c>
      <c r="H9" s="290" t="s">
        <v>78</v>
      </c>
      <c r="I9" s="275" t="s">
        <v>79</v>
      </c>
      <c r="J9" s="275" t="s">
        <v>80</v>
      </c>
      <c r="K9" s="214" t="s">
        <v>81</v>
      </c>
      <c r="M9" s="2">
        <v>7</v>
      </c>
      <c r="N9" s="46" t="str">
        <f t="shared" si="1"/>
        <v/>
      </c>
      <c r="O9" s="2">
        <v>2026</v>
      </c>
      <c r="P9" s="47">
        <v>7</v>
      </c>
      <c r="Q9" s="48">
        <v>0.22916666666667601</v>
      </c>
      <c r="R9" s="47" t="str">
        <f t="shared" si="0"/>
        <v/>
      </c>
      <c r="AC9" s="276"/>
      <c r="AD9" s="276"/>
      <c r="AE9" s="276"/>
      <c r="AF9" s="276"/>
      <c r="AG9" s="276"/>
      <c r="AH9" s="276"/>
    </row>
    <row r="10" spans="1:34" ht="12" customHeight="1">
      <c r="A10" s="275"/>
      <c r="B10" s="275"/>
      <c r="C10" s="288"/>
      <c r="D10" s="289"/>
      <c r="E10" s="288"/>
      <c r="F10" s="289"/>
      <c r="G10" s="291"/>
      <c r="H10" s="291"/>
      <c r="I10" s="275"/>
      <c r="J10" s="275"/>
      <c r="K10" s="215" t="s">
        <v>82</v>
      </c>
      <c r="M10" s="2">
        <v>8</v>
      </c>
      <c r="N10" s="46" t="str">
        <f t="shared" si="1"/>
        <v/>
      </c>
      <c r="O10" s="2">
        <v>2027</v>
      </c>
      <c r="P10" s="47">
        <v>8</v>
      </c>
      <c r="Q10" s="48">
        <v>0.232638888888899</v>
      </c>
      <c r="R10" s="47" t="str">
        <f t="shared" si="0"/>
        <v/>
      </c>
      <c r="AC10" s="276"/>
      <c r="AD10" s="276"/>
      <c r="AE10" s="276"/>
      <c r="AF10" s="276"/>
      <c r="AG10" s="276"/>
      <c r="AH10" s="276"/>
    </row>
    <row r="11" spans="1:34" ht="18.95" customHeight="1">
      <c r="A11" s="72" t="str">
        <f>IF(OR($A$2="",$D$2=""),"",DATE($A$2,$D$2,1))</f>
        <v/>
      </c>
      <c r="B11" s="73" t="str">
        <f>IF($A11="","",WEEKDAY($A11,1))</f>
        <v/>
      </c>
      <c r="C11" s="268"/>
      <c r="D11" s="269"/>
      <c r="E11" s="268"/>
      <c r="F11" s="269"/>
      <c r="G11" s="185" t="str">
        <f>IF(OR(C11="",E11=""),"",E11-C11)</f>
        <v/>
      </c>
      <c r="H11" s="186" t="str">
        <f>IF($N3="","",($N3*24)*2*900)</f>
        <v/>
      </c>
      <c r="I11" s="187"/>
      <c r="J11" s="186" t="str">
        <f t="shared" ref="J11:J41" si="2">IF($H$7="","",IF($H$7="無","",IFERROR(($H11+$I11)*0.1,"")))</f>
        <v/>
      </c>
      <c r="K11" s="188" t="str">
        <f t="shared" ref="K11:K41" si="3">IF($H11="","",$H11+$I11-IF($J11="",0,$J11))</f>
        <v/>
      </c>
      <c r="M11" s="2">
        <v>9</v>
      </c>
      <c r="N11" s="46" t="str">
        <f t="shared" si="1"/>
        <v/>
      </c>
      <c r="O11" s="2">
        <v>2028</v>
      </c>
      <c r="P11" s="47">
        <v>9</v>
      </c>
      <c r="Q11" s="48">
        <v>0.23611111111112201</v>
      </c>
      <c r="R11" s="47" t="str">
        <f t="shared" si="0"/>
        <v/>
      </c>
      <c r="T11" s="277" t="s">
        <v>83</v>
      </c>
      <c r="U11" s="277"/>
      <c r="V11" s="277"/>
      <c r="W11" s="77">
        <f>$J$42</f>
        <v>0</v>
      </c>
    </row>
    <row r="12" spans="1:34" ht="18.95" customHeight="1" thickBot="1">
      <c r="A12" s="72" t="str">
        <f t="shared" ref="A12:A39" si="4">IF($A$11="","",IF(MONTH(A11+1)=$D$2,A11+1,""))</f>
        <v/>
      </c>
      <c r="B12" s="73" t="str">
        <f t="shared" ref="B12:B41" si="5">IF($A12="","",WEEKDAY($A12,1))</f>
        <v/>
      </c>
      <c r="C12" s="268"/>
      <c r="D12" s="269"/>
      <c r="E12" s="268"/>
      <c r="F12" s="269"/>
      <c r="G12" s="185" t="str">
        <f t="shared" ref="G12:G41" si="6">IF(OR(C12="",E12=""),"",E12-C12)</f>
        <v/>
      </c>
      <c r="H12" s="186" t="str">
        <f>IF($N4="","",($N4*24)*2*900)</f>
        <v/>
      </c>
      <c r="I12" s="187"/>
      <c r="J12" s="186" t="str">
        <f t="shared" si="2"/>
        <v/>
      </c>
      <c r="K12" s="188" t="str">
        <f t="shared" si="3"/>
        <v/>
      </c>
      <c r="L12" s="78"/>
      <c r="M12" s="2">
        <v>10</v>
      </c>
      <c r="N12" s="46" t="str">
        <f t="shared" si="1"/>
        <v/>
      </c>
      <c r="O12" s="2">
        <v>2029</v>
      </c>
      <c r="P12" s="47">
        <v>10</v>
      </c>
      <c r="Q12" s="48">
        <v>0.239583333333345</v>
      </c>
      <c r="R12" s="47" t="str">
        <f t="shared" si="0"/>
        <v/>
      </c>
      <c r="T12" s="3"/>
      <c r="U12" s="3"/>
      <c r="V12" s="3"/>
      <c r="W12" s="3"/>
    </row>
    <row r="13" spans="1:34" ht="18.95" customHeight="1" thickBot="1">
      <c r="A13" s="72" t="str">
        <f t="shared" si="4"/>
        <v/>
      </c>
      <c r="B13" s="73" t="str">
        <f t="shared" si="5"/>
        <v/>
      </c>
      <c r="C13" s="268"/>
      <c r="D13" s="269"/>
      <c r="E13" s="268"/>
      <c r="F13" s="269"/>
      <c r="G13" s="185" t="str">
        <f t="shared" si="6"/>
        <v/>
      </c>
      <c r="H13" s="186" t="str">
        <f>IF($N5="","",($N5*24)*2*900)</f>
        <v/>
      </c>
      <c r="I13" s="187">
        <v>0</v>
      </c>
      <c r="J13" s="186" t="str">
        <f t="shared" si="2"/>
        <v/>
      </c>
      <c r="K13" s="188" t="str">
        <f t="shared" si="3"/>
        <v/>
      </c>
      <c r="M13" s="2">
        <v>11</v>
      </c>
      <c r="N13" s="46" t="str">
        <f t="shared" si="1"/>
        <v/>
      </c>
      <c r="O13" s="2">
        <v>2030</v>
      </c>
      <c r="P13" s="47">
        <v>11</v>
      </c>
      <c r="Q13" s="48">
        <v>0.24305555555556799</v>
      </c>
      <c r="R13" s="47" t="str">
        <f t="shared" si="0"/>
        <v/>
      </c>
      <c r="T13" s="277" t="s">
        <v>84</v>
      </c>
      <c r="U13" s="277"/>
      <c r="V13" s="278"/>
      <c r="W13" s="79">
        <f>$W$6-$W$11</f>
        <v>1000</v>
      </c>
    </row>
    <row r="14" spans="1:34" ht="18.95" customHeight="1">
      <c r="A14" s="72" t="str">
        <f t="shared" si="4"/>
        <v/>
      </c>
      <c r="B14" s="73" t="str">
        <f t="shared" si="5"/>
        <v/>
      </c>
      <c r="C14" s="268"/>
      <c r="D14" s="269"/>
      <c r="E14" s="268"/>
      <c r="F14" s="269"/>
      <c r="G14" s="185" t="str">
        <f t="shared" si="6"/>
        <v/>
      </c>
      <c r="H14" s="186" t="str">
        <f>IF($N6="","",($N6*24)*2*900)</f>
        <v/>
      </c>
      <c r="I14" s="187"/>
      <c r="J14" s="186" t="str">
        <f t="shared" si="2"/>
        <v/>
      </c>
      <c r="K14" s="188" t="str">
        <f t="shared" si="3"/>
        <v/>
      </c>
      <c r="M14" s="2">
        <v>12</v>
      </c>
      <c r="N14" s="46" t="str">
        <f t="shared" si="1"/>
        <v/>
      </c>
      <c r="O14" s="2">
        <v>2031</v>
      </c>
      <c r="P14" s="47">
        <v>12</v>
      </c>
      <c r="Q14" s="48">
        <v>0.246527777777791</v>
      </c>
      <c r="R14" s="47" t="str">
        <f t="shared" si="0"/>
        <v/>
      </c>
    </row>
    <row r="15" spans="1:34" ht="18.95" customHeight="1">
      <c r="A15" s="72" t="str">
        <f t="shared" si="4"/>
        <v/>
      </c>
      <c r="B15" s="73" t="str">
        <f t="shared" si="5"/>
        <v/>
      </c>
      <c r="C15" s="268"/>
      <c r="D15" s="269"/>
      <c r="E15" s="268"/>
      <c r="F15" s="269"/>
      <c r="G15" s="185" t="str">
        <f t="shared" si="6"/>
        <v/>
      </c>
      <c r="H15" s="186" t="str">
        <f t="shared" ref="H15:H41" si="7">IF($N7="","",($N7*24)*2*900)</f>
        <v/>
      </c>
      <c r="I15" s="187"/>
      <c r="J15" s="186" t="str">
        <f t="shared" si="2"/>
        <v/>
      </c>
      <c r="K15" s="188" t="str">
        <f t="shared" si="3"/>
        <v/>
      </c>
      <c r="M15" s="2">
        <v>13</v>
      </c>
      <c r="N15" s="46" t="str">
        <f t="shared" si="1"/>
        <v/>
      </c>
      <c r="O15" s="2">
        <v>2032</v>
      </c>
      <c r="P15" s="80"/>
      <c r="Q15" s="48">
        <v>0.25000000000001399</v>
      </c>
      <c r="R15" s="47" t="str">
        <f t="shared" si="0"/>
        <v/>
      </c>
    </row>
    <row r="16" spans="1:34" ht="18.95" customHeight="1">
      <c r="A16" s="72" t="str">
        <f t="shared" si="4"/>
        <v/>
      </c>
      <c r="B16" s="73" t="str">
        <f t="shared" si="5"/>
        <v/>
      </c>
      <c r="C16" s="268"/>
      <c r="D16" s="269"/>
      <c r="E16" s="268"/>
      <c r="F16" s="269"/>
      <c r="G16" s="185" t="str">
        <f t="shared" si="6"/>
        <v/>
      </c>
      <c r="H16" s="186" t="str">
        <f t="shared" si="7"/>
        <v/>
      </c>
      <c r="I16" s="187"/>
      <c r="J16" s="186" t="str">
        <f t="shared" si="2"/>
        <v/>
      </c>
      <c r="K16" s="188" t="str">
        <f t="shared" si="3"/>
        <v/>
      </c>
      <c r="M16" s="2">
        <v>14</v>
      </c>
      <c r="N16" s="46" t="str">
        <f t="shared" si="1"/>
        <v/>
      </c>
      <c r="O16" s="2">
        <v>2033</v>
      </c>
      <c r="P16" s="80"/>
      <c r="Q16" s="48">
        <v>0.25347222222223698</v>
      </c>
      <c r="R16" s="47" t="str">
        <f t="shared" si="0"/>
        <v/>
      </c>
      <c r="T16" s="81" t="e">
        <f>H12+I12+J12</f>
        <v>#VALUE!</v>
      </c>
    </row>
    <row r="17" spans="1:18" ht="18.95" customHeight="1">
      <c r="A17" s="72" t="str">
        <f t="shared" si="4"/>
        <v/>
      </c>
      <c r="B17" s="73" t="str">
        <f t="shared" si="5"/>
        <v/>
      </c>
      <c r="C17" s="268"/>
      <c r="D17" s="269"/>
      <c r="E17" s="268"/>
      <c r="F17" s="269"/>
      <c r="G17" s="185" t="str">
        <f t="shared" si="6"/>
        <v/>
      </c>
      <c r="H17" s="186" t="str">
        <f t="shared" si="7"/>
        <v/>
      </c>
      <c r="I17" s="187"/>
      <c r="J17" s="186" t="str">
        <f t="shared" si="2"/>
        <v/>
      </c>
      <c r="K17" s="188" t="str">
        <f t="shared" si="3"/>
        <v/>
      </c>
      <c r="M17" s="2">
        <v>15</v>
      </c>
      <c r="N17" s="46" t="str">
        <f t="shared" si="1"/>
        <v/>
      </c>
      <c r="O17" s="2">
        <v>2034</v>
      </c>
      <c r="P17" s="80"/>
      <c r="Q17" s="48">
        <v>0.25694444444446002</v>
      </c>
      <c r="R17" s="47" t="str">
        <f t="shared" si="0"/>
        <v/>
      </c>
    </row>
    <row r="18" spans="1:18" ht="18.95" customHeight="1">
      <c r="A18" s="72" t="str">
        <f t="shared" si="4"/>
        <v/>
      </c>
      <c r="B18" s="73" t="str">
        <f t="shared" si="5"/>
        <v/>
      </c>
      <c r="C18" s="268"/>
      <c r="D18" s="269"/>
      <c r="E18" s="268"/>
      <c r="F18" s="269"/>
      <c r="G18" s="185" t="str">
        <f t="shared" si="6"/>
        <v/>
      </c>
      <c r="H18" s="186" t="str">
        <f t="shared" si="7"/>
        <v/>
      </c>
      <c r="I18" s="187"/>
      <c r="J18" s="186" t="str">
        <f t="shared" si="2"/>
        <v/>
      </c>
      <c r="K18" s="188" t="str">
        <f t="shared" si="3"/>
        <v/>
      </c>
      <c r="M18" s="2">
        <v>16</v>
      </c>
      <c r="N18" s="46" t="str">
        <f t="shared" si="1"/>
        <v/>
      </c>
      <c r="O18" s="2">
        <v>2035</v>
      </c>
      <c r="P18" s="80"/>
      <c r="Q18" s="48">
        <v>0.26041666666668301</v>
      </c>
      <c r="R18" s="47" t="str">
        <f t="shared" si="0"/>
        <v/>
      </c>
    </row>
    <row r="19" spans="1:18" ht="18.95" customHeight="1">
      <c r="A19" s="72" t="str">
        <f t="shared" si="4"/>
        <v/>
      </c>
      <c r="B19" s="73" t="str">
        <f t="shared" si="5"/>
        <v/>
      </c>
      <c r="C19" s="268"/>
      <c r="D19" s="269"/>
      <c r="E19" s="268"/>
      <c r="F19" s="269"/>
      <c r="G19" s="185" t="str">
        <f t="shared" si="6"/>
        <v/>
      </c>
      <c r="H19" s="186" t="str">
        <f t="shared" si="7"/>
        <v/>
      </c>
      <c r="I19" s="187"/>
      <c r="J19" s="186" t="str">
        <f t="shared" si="2"/>
        <v/>
      </c>
      <c r="K19" s="188" t="str">
        <f t="shared" si="3"/>
        <v/>
      </c>
      <c r="M19" s="2">
        <v>17</v>
      </c>
      <c r="N19" s="46" t="str">
        <f t="shared" si="1"/>
        <v/>
      </c>
      <c r="O19" s="2">
        <v>2036</v>
      </c>
      <c r="P19" s="80"/>
      <c r="Q19" s="48">
        <v>0.26388888888890599</v>
      </c>
      <c r="R19" s="47" t="str">
        <f t="shared" si="0"/>
        <v/>
      </c>
    </row>
    <row r="20" spans="1:18" ht="18.95" customHeight="1">
      <c r="A20" s="72" t="str">
        <f t="shared" si="4"/>
        <v/>
      </c>
      <c r="B20" s="73" t="str">
        <f t="shared" si="5"/>
        <v/>
      </c>
      <c r="C20" s="268"/>
      <c r="D20" s="269"/>
      <c r="E20" s="268"/>
      <c r="F20" s="269"/>
      <c r="G20" s="185" t="str">
        <f t="shared" si="6"/>
        <v/>
      </c>
      <c r="H20" s="186" t="str">
        <f t="shared" si="7"/>
        <v/>
      </c>
      <c r="I20" s="187"/>
      <c r="J20" s="186" t="str">
        <f t="shared" si="2"/>
        <v/>
      </c>
      <c r="K20" s="188" t="str">
        <f t="shared" si="3"/>
        <v/>
      </c>
      <c r="M20" s="2">
        <v>18</v>
      </c>
      <c r="N20" s="46" t="str">
        <f t="shared" si="1"/>
        <v/>
      </c>
      <c r="O20" s="2">
        <v>2037</v>
      </c>
      <c r="P20" s="80"/>
      <c r="Q20" s="48">
        <v>0.26736111111112898</v>
      </c>
      <c r="R20" s="47" t="str">
        <f t="shared" si="0"/>
        <v/>
      </c>
    </row>
    <row r="21" spans="1:18" ht="18.95" customHeight="1">
      <c r="A21" s="72" t="str">
        <f t="shared" si="4"/>
        <v/>
      </c>
      <c r="B21" s="73" t="str">
        <f t="shared" si="5"/>
        <v/>
      </c>
      <c r="C21" s="268"/>
      <c r="D21" s="269"/>
      <c r="E21" s="268"/>
      <c r="F21" s="269"/>
      <c r="G21" s="185" t="str">
        <f t="shared" si="6"/>
        <v/>
      </c>
      <c r="H21" s="186" t="str">
        <f t="shared" si="7"/>
        <v/>
      </c>
      <c r="I21" s="187"/>
      <c r="J21" s="186" t="str">
        <f t="shared" si="2"/>
        <v/>
      </c>
      <c r="K21" s="188" t="str">
        <f t="shared" si="3"/>
        <v/>
      </c>
      <c r="M21" s="2">
        <v>19</v>
      </c>
      <c r="N21" s="46" t="str">
        <f t="shared" si="1"/>
        <v/>
      </c>
      <c r="O21" s="2">
        <v>2038</v>
      </c>
      <c r="P21" s="80"/>
      <c r="Q21" s="48">
        <v>0.27083333333335202</v>
      </c>
      <c r="R21" s="47" t="str">
        <f t="shared" si="0"/>
        <v/>
      </c>
    </row>
    <row r="22" spans="1:18" ht="18.95" customHeight="1">
      <c r="A22" s="72" t="str">
        <f t="shared" si="4"/>
        <v/>
      </c>
      <c r="B22" s="73" t="str">
        <f t="shared" si="5"/>
        <v/>
      </c>
      <c r="C22" s="268"/>
      <c r="D22" s="269"/>
      <c r="E22" s="268"/>
      <c r="F22" s="269"/>
      <c r="G22" s="185" t="str">
        <f t="shared" si="6"/>
        <v/>
      </c>
      <c r="H22" s="186" t="str">
        <f t="shared" si="7"/>
        <v/>
      </c>
      <c r="I22" s="187"/>
      <c r="J22" s="186" t="str">
        <f t="shared" si="2"/>
        <v/>
      </c>
      <c r="K22" s="188" t="str">
        <f t="shared" si="3"/>
        <v/>
      </c>
      <c r="M22" s="2">
        <v>20</v>
      </c>
      <c r="N22" s="46" t="str">
        <f t="shared" si="1"/>
        <v/>
      </c>
      <c r="O22" s="2">
        <v>2039</v>
      </c>
      <c r="P22" s="80"/>
      <c r="Q22" s="48">
        <v>0.27430555555557501</v>
      </c>
      <c r="R22" s="47" t="str">
        <f t="shared" si="0"/>
        <v/>
      </c>
    </row>
    <row r="23" spans="1:18" ht="18.95" customHeight="1">
      <c r="A23" s="72" t="str">
        <f t="shared" si="4"/>
        <v/>
      </c>
      <c r="B23" s="73" t="str">
        <f t="shared" si="5"/>
        <v/>
      </c>
      <c r="C23" s="268"/>
      <c r="D23" s="269"/>
      <c r="E23" s="268"/>
      <c r="F23" s="269"/>
      <c r="G23" s="185" t="str">
        <f t="shared" si="6"/>
        <v/>
      </c>
      <c r="H23" s="186" t="str">
        <f t="shared" si="7"/>
        <v/>
      </c>
      <c r="I23" s="187"/>
      <c r="J23" s="186" t="str">
        <f t="shared" si="2"/>
        <v/>
      </c>
      <c r="K23" s="188" t="str">
        <f t="shared" si="3"/>
        <v/>
      </c>
      <c r="M23" s="2">
        <v>21</v>
      </c>
      <c r="N23" s="46" t="str">
        <f t="shared" si="1"/>
        <v/>
      </c>
      <c r="O23" s="2">
        <v>2040</v>
      </c>
      <c r="P23" s="80"/>
      <c r="Q23" s="48">
        <v>0.277777777777798</v>
      </c>
      <c r="R23" s="47" t="str">
        <f t="shared" si="0"/>
        <v/>
      </c>
    </row>
    <row r="24" spans="1:18" ht="18.95" customHeight="1">
      <c r="A24" s="72" t="str">
        <f t="shared" si="4"/>
        <v/>
      </c>
      <c r="B24" s="73" t="str">
        <f t="shared" si="5"/>
        <v/>
      </c>
      <c r="C24" s="268"/>
      <c r="D24" s="269"/>
      <c r="E24" s="268"/>
      <c r="F24" s="269"/>
      <c r="G24" s="185" t="str">
        <f t="shared" si="6"/>
        <v/>
      </c>
      <c r="H24" s="186" t="str">
        <f t="shared" si="7"/>
        <v/>
      </c>
      <c r="I24" s="187"/>
      <c r="J24" s="186" t="str">
        <f t="shared" si="2"/>
        <v/>
      </c>
      <c r="K24" s="188" t="str">
        <f t="shared" si="3"/>
        <v/>
      </c>
      <c r="M24" s="2">
        <v>22</v>
      </c>
      <c r="N24" s="46" t="str">
        <f t="shared" si="1"/>
        <v/>
      </c>
      <c r="O24" s="2">
        <v>2041</v>
      </c>
      <c r="P24" s="80"/>
      <c r="Q24" s="48">
        <v>0.28125000000002098</v>
      </c>
      <c r="R24" s="47" t="str">
        <f t="shared" si="0"/>
        <v/>
      </c>
    </row>
    <row r="25" spans="1:18" ht="18.95" customHeight="1">
      <c r="A25" s="72" t="str">
        <f t="shared" si="4"/>
        <v/>
      </c>
      <c r="B25" s="73" t="str">
        <f t="shared" si="5"/>
        <v/>
      </c>
      <c r="C25" s="268"/>
      <c r="D25" s="269"/>
      <c r="E25" s="268"/>
      <c r="F25" s="269"/>
      <c r="G25" s="185" t="str">
        <f t="shared" si="6"/>
        <v/>
      </c>
      <c r="H25" s="186" t="str">
        <f t="shared" si="7"/>
        <v/>
      </c>
      <c r="I25" s="187"/>
      <c r="J25" s="186" t="str">
        <f t="shared" si="2"/>
        <v/>
      </c>
      <c r="K25" s="188" t="str">
        <f t="shared" si="3"/>
        <v/>
      </c>
      <c r="M25" s="2">
        <v>23</v>
      </c>
      <c r="N25" s="46" t="str">
        <f t="shared" si="1"/>
        <v/>
      </c>
      <c r="O25" s="2">
        <v>2042</v>
      </c>
      <c r="P25" s="80"/>
      <c r="Q25" s="48">
        <v>0.28472222222224403</v>
      </c>
      <c r="R25" s="47" t="str">
        <f t="shared" si="0"/>
        <v/>
      </c>
    </row>
    <row r="26" spans="1:18" ht="18.95" customHeight="1">
      <c r="A26" s="72" t="str">
        <f t="shared" si="4"/>
        <v/>
      </c>
      <c r="B26" s="73" t="str">
        <f t="shared" si="5"/>
        <v/>
      </c>
      <c r="C26" s="268"/>
      <c r="D26" s="269"/>
      <c r="E26" s="268"/>
      <c r="F26" s="269"/>
      <c r="G26" s="185" t="str">
        <f t="shared" si="6"/>
        <v/>
      </c>
      <c r="H26" s="186" t="str">
        <f t="shared" si="7"/>
        <v/>
      </c>
      <c r="I26" s="187"/>
      <c r="J26" s="186" t="str">
        <f t="shared" si="2"/>
        <v/>
      </c>
      <c r="K26" s="188" t="str">
        <f t="shared" si="3"/>
        <v/>
      </c>
      <c r="M26" s="2">
        <v>24</v>
      </c>
      <c r="N26" s="46" t="str">
        <f t="shared" si="1"/>
        <v/>
      </c>
      <c r="O26" s="2">
        <v>2043</v>
      </c>
      <c r="P26" s="80"/>
      <c r="Q26" s="48">
        <v>0.28819444444446701</v>
      </c>
      <c r="R26" s="47" t="str">
        <f t="shared" si="0"/>
        <v/>
      </c>
    </row>
    <row r="27" spans="1:18" ht="18.95" customHeight="1">
      <c r="A27" s="72" t="str">
        <f t="shared" si="4"/>
        <v/>
      </c>
      <c r="B27" s="73" t="str">
        <f t="shared" si="5"/>
        <v/>
      </c>
      <c r="C27" s="268"/>
      <c r="D27" s="269"/>
      <c r="E27" s="268"/>
      <c r="F27" s="269"/>
      <c r="G27" s="185" t="str">
        <f t="shared" si="6"/>
        <v/>
      </c>
      <c r="H27" s="186" t="str">
        <f t="shared" si="7"/>
        <v/>
      </c>
      <c r="I27" s="187"/>
      <c r="J27" s="186" t="str">
        <f t="shared" si="2"/>
        <v/>
      </c>
      <c r="K27" s="188" t="str">
        <f t="shared" si="3"/>
        <v/>
      </c>
      <c r="M27" s="2">
        <v>25</v>
      </c>
      <c r="N27" s="46" t="str">
        <f t="shared" si="1"/>
        <v/>
      </c>
      <c r="O27" s="2">
        <v>2044</v>
      </c>
      <c r="P27" s="80"/>
      <c r="Q27" s="48">
        <v>0.29166666666669</v>
      </c>
      <c r="R27" s="47" t="str">
        <f t="shared" si="0"/>
        <v/>
      </c>
    </row>
    <row r="28" spans="1:18" ht="18.95" customHeight="1">
      <c r="A28" s="72" t="str">
        <f t="shared" si="4"/>
        <v/>
      </c>
      <c r="B28" s="73" t="str">
        <f t="shared" si="5"/>
        <v/>
      </c>
      <c r="C28" s="266"/>
      <c r="D28" s="267"/>
      <c r="E28" s="268"/>
      <c r="F28" s="269"/>
      <c r="G28" s="185" t="str">
        <f t="shared" si="6"/>
        <v/>
      </c>
      <c r="H28" s="186" t="str">
        <f t="shared" si="7"/>
        <v/>
      </c>
      <c r="I28" s="187"/>
      <c r="J28" s="186" t="str">
        <f t="shared" si="2"/>
        <v/>
      </c>
      <c r="K28" s="188" t="str">
        <f t="shared" si="3"/>
        <v/>
      </c>
      <c r="M28" s="2">
        <v>26</v>
      </c>
      <c r="N28" s="46" t="str">
        <f t="shared" si="1"/>
        <v/>
      </c>
      <c r="O28" s="2">
        <v>2045</v>
      </c>
      <c r="P28" s="80"/>
      <c r="Q28" s="48">
        <v>0.29513888888891299</v>
      </c>
      <c r="R28" s="47" t="str">
        <f t="shared" si="0"/>
        <v/>
      </c>
    </row>
    <row r="29" spans="1:18" ht="18.95" customHeight="1">
      <c r="A29" s="72" t="str">
        <f t="shared" si="4"/>
        <v/>
      </c>
      <c r="B29" s="73" t="str">
        <f t="shared" si="5"/>
        <v/>
      </c>
      <c r="C29" s="266"/>
      <c r="D29" s="267"/>
      <c r="E29" s="268"/>
      <c r="F29" s="269"/>
      <c r="G29" s="185" t="str">
        <f t="shared" si="6"/>
        <v/>
      </c>
      <c r="H29" s="186" t="str">
        <f t="shared" si="7"/>
        <v/>
      </c>
      <c r="I29" s="187"/>
      <c r="J29" s="186" t="str">
        <f t="shared" si="2"/>
        <v/>
      </c>
      <c r="K29" s="188" t="str">
        <f t="shared" si="3"/>
        <v/>
      </c>
      <c r="M29" s="2">
        <v>27</v>
      </c>
      <c r="N29" s="46" t="str">
        <f t="shared" si="1"/>
        <v/>
      </c>
      <c r="O29" s="2">
        <v>2046</v>
      </c>
      <c r="P29" s="80"/>
      <c r="Q29" s="48">
        <v>0.29861111111113597</v>
      </c>
      <c r="R29" s="47" t="str">
        <f t="shared" si="0"/>
        <v/>
      </c>
    </row>
    <row r="30" spans="1:18" ht="18.95" customHeight="1">
      <c r="A30" s="72" t="str">
        <f t="shared" si="4"/>
        <v/>
      </c>
      <c r="B30" s="73" t="str">
        <f t="shared" si="5"/>
        <v/>
      </c>
      <c r="C30" s="266"/>
      <c r="D30" s="267"/>
      <c r="E30" s="268"/>
      <c r="F30" s="269"/>
      <c r="G30" s="185" t="str">
        <f t="shared" si="6"/>
        <v/>
      </c>
      <c r="H30" s="186" t="str">
        <f t="shared" si="7"/>
        <v/>
      </c>
      <c r="I30" s="187"/>
      <c r="J30" s="186" t="str">
        <f t="shared" si="2"/>
        <v/>
      </c>
      <c r="K30" s="188" t="str">
        <f t="shared" si="3"/>
        <v/>
      </c>
      <c r="M30" s="2">
        <v>28</v>
      </c>
      <c r="N30" s="46" t="str">
        <f t="shared" si="1"/>
        <v/>
      </c>
      <c r="O30" s="2">
        <v>2047</v>
      </c>
      <c r="P30" s="80"/>
      <c r="Q30" s="48">
        <v>0.30208333333335902</v>
      </c>
      <c r="R30" s="47" t="str">
        <f t="shared" si="0"/>
        <v/>
      </c>
    </row>
    <row r="31" spans="1:18" ht="18.95" customHeight="1">
      <c r="A31" s="72" t="str">
        <f t="shared" si="4"/>
        <v/>
      </c>
      <c r="B31" s="73" t="str">
        <f t="shared" si="5"/>
        <v/>
      </c>
      <c r="C31" s="266"/>
      <c r="D31" s="267"/>
      <c r="E31" s="268"/>
      <c r="F31" s="269"/>
      <c r="G31" s="185" t="str">
        <f t="shared" si="6"/>
        <v/>
      </c>
      <c r="H31" s="186" t="str">
        <f t="shared" si="7"/>
        <v/>
      </c>
      <c r="I31" s="187"/>
      <c r="J31" s="186" t="str">
        <f t="shared" si="2"/>
        <v/>
      </c>
      <c r="K31" s="188" t="str">
        <f t="shared" si="3"/>
        <v/>
      </c>
      <c r="M31" s="2">
        <v>29</v>
      </c>
      <c r="N31" s="46" t="str">
        <f t="shared" si="1"/>
        <v/>
      </c>
      <c r="O31" s="2">
        <v>2048</v>
      </c>
      <c r="P31" s="80"/>
      <c r="Q31" s="48">
        <v>0.305555555555582</v>
      </c>
      <c r="R31" s="47" t="str">
        <f t="shared" si="0"/>
        <v/>
      </c>
    </row>
    <row r="32" spans="1:18" ht="18.95" customHeight="1">
      <c r="A32" s="72" t="str">
        <f t="shared" si="4"/>
        <v/>
      </c>
      <c r="B32" s="73" t="str">
        <f t="shared" si="5"/>
        <v/>
      </c>
      <c r="C32" s="266"/>
      <c r="D32" s="267"/>
      <c r="E32" s="268"/>
      <c r="F32" s="269"/>
      <c r="G32" s="185" t="str">
        <f t="shared" si="6"/>
        <v/>
      </c>
      <c r="H32" s="186" t="str">
        <f t="shared" si="7"/>
        <v/>
      </c>
      <c r="I32" s="187"/>
      <c r="J32" s="186" t="str">
        <f t="shared" si="2"/>
        <v/>
      </c>
      <c r="K32" s="188" t="str">
        <f t="shared" si="3"/>
        <v/>
      </c>
      <c r="M32" s="2">
        <v>30</v>
      </c>
      <c r="N32" s="46" t="str">
        <f t="shared" si="1"/>
        <v/>
      </c>
      <c r="O32" s="2">
        <v>2049</v>
      </c>
      <c r="P32" s="82"/>
      <c r="Q32" s="48">
        <v>0.30902777777780499</v>
      </c>
      <c r="R32" s="47" t="str">
        <f t="shared" si="0"/>
        <v/>
      </c>
    </row>
    <row r="33" spans="1:26" ht="18.95" customHeight="1">
      <c r="A33" s="72" t="str">
        <f t="shared" si="4"/>
        <v/>
      </c>
      <c r="B33" s="73" t="str">
        <f t="shared" si="5"/>
        <v/>
      </c>
      <c r="C33" s="266"/>
      <c r="D33" s="267"/>
      <c r="E33" s="268"/>
      <c r="F33" s="269"/>
      <c r="G33" s="185" t="str">
        <f t="shared" si="6"/>
        <v/>
      </c>
      <c r="H33" s="186" t="str">
        <f t="shared" si="7"/>
        <v/>
      </c>
      <c r="I33" s="187"/>
      <c r="J33" s="186" t="str">
        <f t="shared" si="2"/>
        <v/>
      </c>
      <c r="K33" s="188" t="str">
        <f t="shared" si="3"/>
        <v/>
      </c>
      <c r="M33" s="2">
        <v>31</v>
      </c>
      <c r="N33" s="46" t="str">
        <f t="shared" si="1"/>
        <v/>
      </c>
      <c r="O33" s="2">
        <v>2050</v>
      </c>
      <c r="P33" s="82"/>
      <c r="Q33" s="48">
        <v>0.31250000000002798</v>
      </c>
      <c r="R33" s="47" t="str">
        <f t="shared" si="0"/>
        <v/>
      </c>
    </row>
    <row r="34" spans="1:26" ht="18.95" customHeight="1" thickBot="1">
      <c r="A34" s="72" t="str">
        <f t="shared" si="4"/>
        <v/>
      </c>
      <c r="B34" s="73" t="str">
        <f t="shared" si="5"/>
        <v/>
      </c>
      <c r="C34" s="266"/>
      <c r="D34" s="267"/>
      <c r="E34" s="268"/>
      <c r="F34" s="269"/>
      <c r="G34" s="185" t="str">
        <f t="shared" si="6"/>
        <v/>
      </c>
      <c r="H34" s="186" t="str">
        <f t="shared" si="7"/>
        <v/>
      </c>
      <c r="I34" s="187"/>
      <c r="J34" s="186" t="str">
        <f t="shared" si="2"/>
        <v/>
      </c>
      <c r="K34" s="188" t="str">
        <f t="shared" si="3"/>
        <v/>
      </c>
      <c r="N34" s="83"/>
      <c r="O34" s="2">
        <v>2051</v>
      </c>
      <c r="P34" s="82"/>
      <c r="Q34" s="48">
        <v>0.31597222222225102</v>
      </c>
      <c r="R34" s="78"/>
    </row>
    <row r="35" spans="1:26" ht="18.95" customHeight="1" thickBot="1">
      <c r="A35" s="72" t="str">
        <f t="shared" si="4"/>
        <v/>
      </c>
      <c r="B35" s="73" t="str">
        <f t="shared" si="5"/>
        <v/>
      </c>
      <c r="C35" s="266"/>
      <c r="D35" s="267"/>
      <c r="E35" s="268"/>
      <c r="F35" s="269"/>
      <c r="G35" s="185" t="str">
        <f t="shared" si="6"/>
        <v/>
      </c>
      <c r="H35" s="186" t="str">
        <f t="shared" si="7"/>
        <v/>
      </c>
      <c r="I35" s="187"/>
      <c r="J35" s="186" t="str">
        <f t="shared" si="2"/>
        <v/>
      </c>
      <c r="K35" s="188" t="str">
        <f t="shared" si="3"/>
        <v/>
      </c>
      <c r="N35" s="84">
        <f>SUM(N3:N33)</f>
        <v>0</v>
      </c>
      <c r="O35" s="2">
        <v>2052</v>
      </c>
      <c r="P35" s="82"/>
      <c r="Q35" s="48">
        <v>0.31944444444447401</v>
      </c>
      <c r="R35" s="85">
        <f>COUNT($R$3:$R$33)</f>
        <v>1</v>
      </c>
    </row>
    <row r="36" spans="1:26" ht="18.95" customHeight="1">
      <c r="A36" s="72" t="str">
        <f t="shared" si="4"/>
        <v/>
      </c>
      <c r="B36" s="73" t="str">
        <f t="shared" si="5"/>
        <v/>
      </c>
      <c r="C36" s="266"/>
      <c r="D36" s="267"/>
      <c r="E36" s="268"/>
      <c r="F36" s="269"/>
      <c r="G36" s="185" t="str">
        <f t="shared" si="6"/>
        <v/>
      </c>
      <c r="H36" s="186" t="str">
        <f t="shared" si="7"/>
        <v/>
      </c>
      <c r="I36" s="187"/>
      <c r="J36" s="186" t="str">
        <f t="shared" si="2"/>
        <v/>
      </c>
      <c r="K36" s="188" t="str">
        <f t="shared" si="3"/>
        <v/>
      </c>
      <c r="N36" s="83"/>
      <c r="O36" s="2">
        <v>2053</v>
      </c>
      <c r="P36" s="82"/>
      <c r="Q36" s="48">
        <v>0.322916666666696</v>
      </c>
      <c r="R36" s="86"/>
    </row>
    <row r="37" spans="1:26" ht="18.95" customHeight="1">
      <c r="A37" s="72" t="str">
        <f t="shared" si="4"/>
        <v/>
      </c>
      <c r="B37" s="73" t="str">
        <f t="shared" si="5"/>
        <v/>
      </c>
      <c r="C37" s="266"/>
      <c r="D37" s="267"/>
      <c r="E37" s="268"/>
      <c r="F37" s="269"/>
      <c r="G37" s="185" t="str">
        <f t="shared" si="6"/>
        <v/>
      </c>
      <c r="H37" s="186" t="str">
        <f t="shared" si="7"/>
        <v/>
      </c>
      <c r="I37" s="187"/>
      <c r="J37" s="186" t="str">
        <f t="shared" si="2"/>
        <v/>
      </c>
      <c r="K37" s="188" t="str">
        <f t="shared" si="3"/>
        <v/>
      </c>
      <c r="N37" s="83"/>
      <c r="O37" s="2">
        <v>2054</v>
      </c>
      <c r="P37" s="82"/>
      <c r="Q37" s="48">
        <v>0.32638888888891898</v>
      </c>
      <c r="R37" s="86"/>
    </row>
    <row r="38" spans="1:26" ht="18.95" customHeight="1">
      <c r="A38" s="72" t="str">
        <f t="shared" si="4"/>
        <v/>
      </c>
      <c r="B38" s="73" t="str">
        <f t="shared" si="5"/>
        <v/>
      </c>
      <c r="C38" s="266"/>
      <c r="D38" s="267"/>
      <c r="E38" s="268"/>
      <c r="F38" s="269"/>
      <c r="G38" s="185" t="str">
        <f t="shared" si="6"/>
        <v/>
      </c>
      <c r="H38" s="186" t="str">
        <f t="shared" si="7"/>
        <v/>
      </c>
      <c r="I38" s="187"/>
      <c r="J38" s="186" t="str">
        <f t="shared" si="2"/>
        <v/>
      </c>
      <c r="K38" s="188" t="str">
        <f t="shared" si="3"/>
        <v/>
      </c>
      <c r="N38" s="83"/>
      <c r="O38" s="2">
        <v>2055</v>
      </c>
      <c r="P38" s="82"/>
      <c r="Q38" s="48">
        <v>0.32986111111114202</v>
      </c>
      <c r="R38" s="86"/>
    </row>
    <row r="39" spans="1:26" ht="18.95" customHeight="1">
      <c r="A39" s="72" t="str">
        <f t="shared" si="4"/>
        <v/>
      </c>
      <c r="B39" s="73" t="str">
        <f t="shared" si="5"/>
        <v/>
      </c>
      <c r="C39" s="266"/>
      <c r="D39" s="267"/>
      <c r="E39" s="268"/>
      <c r="F39" s="269"/>
      <c r="G39" s="185" t="str">
        <f t="shared" si="6"/>
        <v/>
      </c>
      <c r="H39" s="186" t="str">
        <f t="shared" si="7"/>
        <v/>
      </c>
      <c r="I39" s="187"/>
      <c r="J39" s="186" t="str">
        <f t="shared" si="2"/>
        <v/>
      </c>
      <c r="K39" s="188" t="str">
        <f t="shared" si="3"/>
        <v/>
      </c>
      <c r="O39" s="2">
        <v>2056</v>
      </c>
      <c r="P39" s="82"/>
      <c r="Q39" s="48">
        <v>0.33333333333336501</v>
      </c>
      <c r="R39" s="86"/>
    </row>
    <row r="40" spans="1:26" ht="18.95" customHeight="1">
      <c r="A40" s="72" t="str">
        <f>IF(OR($A$11="",$A$39=""),"",IF(MONTH(A39+1)=$D$2,A39+1,""))</f>
        <v/>
      </c>
      <c r="B40" s="73" t="str">
        <f t="shared" si="5"/>
        <v/>
      </c>
      <c r="C40" s="266"/>
      <c r="D40" s="267"/>
      <c r="E40" s="268"/>
      <c r="F40" s="269"/>
      <c r="G40" s="185" t="str">
        <f t="shared" si="6"/>
        <v/>
      </c>
      <c r="H40" s="186" t="str">
        <f t="shared" si="7"/>
        <v/>
      </c>
      <c r="I40" s="187"/>
      <c r="J40" s="186" t="str">
        <f t="shared" si="2"/>
        <v/>
      </c>
      <c r="K40" s="188" t="str">
        <f t="shared" si="3"/>
        <v/>
      </c>
      <c r="O40" s="2">
        <v>2057</v>
      </c>
      <c r="P40" s="82"/>
      <c r="Q40" s="48">
        <v>0.336805555555588</v>
      </c>
      <c r="R40" s="86"/>
    </row>
    <row r="41" spans="1:26" ht="18.95" customHeight="1">
      <c r="A41" s="72" t="str">
        <f>IF(OR($A$11="",$A$39=""),"",IF(MONTH(A40+1)=$D$2,A40+1,""))</f>
        <v/>
      </c>
      <c r="B41" s="73" t="str">
        <f t="shared" si="5"/>
        <v/>
      </c>
      <c r="C41" s="266"/>
      <c r="D41" s="267"/>
      <c r="E41" s="268"/>
      <c r="F41" s="269"/>
      <c r="G41" s="185" t="str">
        <f t="shared" si="6"/>
        <v/>
      </c>
      <c r="H41" s="186" t="str">
        <f t="shared" si="7"/>
        <v/>
      </c>
      <c r="I41" s="187"/>
      <c r="J41" s="186" t="str">
        <f t="shared" si="2"/>
        <v/>
      </c>
      <c r="K41" s="188" t="str">
        <f t="shared" si="3"/>
        <v/>
      </c>
      <c r="O41" s="2">
        <v>2058</v>
      </c>
      <c r="P41" s="82"/>
      <c r="Q41" s="48">
        <v>0.34027777777781099</v>
      </c>
      <c r="R41" s="86"/>
    </row>
    <row r="42" spans="1:26" ht="18.95" customHeight="1">
      <c r="A42" s="270" t="s">
        <v>22</v>
      </c>
      <c r="B42" s="270"/>
      <c r="C42" s="271"/>
      <c r="D42" s="272"/>
      <c r="E42" s="273"/>
      <c r="F42" s="274"/>
      <c r="G42" s="185">
        <f>SUM($N$3:$N$33)</f>
        <v>0</v>
      </c>
      <c r="H42" s="186">
        <f>SUM($H$11:$H$41)</f>
        <v>0</v>
      </c>
      <c r="I42" s="186">
        <f>SUM($I$11:$I$41)</f>
        <v>0</v>
      </c>
      <c r="J42" s="186">
        <f>SUM($J$11:$J$41)</f>
        <v>0</v>
      </c>
      <c r="K42" s="186">
        <f>SUM($K$11:$K$41)</f>
        <v>0</v>
      </c>
      <c r="O42" s="2">
        <v>2059</v>
      </c>
      <c r="P42" s="82"/>
      <c r="Q42" s="48">
        <v>0.34375000000003397</v>
      </c>
      <c r="R42" s="86"/>
    </row>
    <row r="43" spans="1:26" ht="20.100000000000001" customHeight="1">
      <c r="A43" s="87"/>
      <c r="B43" s="189" t="s">
        <v>23</v>
      </c>
      <c r="C43" s="89"/>
      <c r="D43" s="90"/>
      <c r="E43" s="90"/>
      <c r="F43" s="90"/>
      <c r="G43" s="190">
        <f>G42*24*2</f>
        <v>0</v>
      </c>
      <c r="H43" s="191"/>
      <c r="I43" s="190">
        <f>IF($I$42="","",$I$42/1000)</f>
        <v>0</v>
      </c>
      <c r="J43" s="192" t="s">
        <v>24</v>
      </c>
      <c r="K43" s="64"/>
      <c r="O43" s="2">
        <v>2060</v>
      </c>
      <c r="P43" s="82"/>
      <c r="Q43" s="48">
        <v>0.34722222222225702</v>
      </c>
      <c r="R43" s="86"/>
      <c r="Z43" s="1"/>
    </row>
    <row r="44" spans="1:26" ht="18.95" customHeight="1">
      <c r="A44" s="93"/>
      <c r="B44" s="96"/>
      <c r="C44" s="193"/>
      <c r="D44" s="193" t="s">
        <v>85</v>
      </c>
      <c r="E44" s="193"/>
      <c r="F44" s="193"/>
      <c r="G44" s="194"/>
      <c r="H44" s="95"/>
      <c r="I44" s="95"/>
      <c r="J44" s="192" t="s">
        <v>26</v>
      </c>
      <c r="K44" s="64"/>
      <c r="O44" s="2">
        <v>2061</v>
      </c>
      <c r="P44" s="82"/>
      <c r="Q44" s="48">
        <v>0.35069444444448</v>
      </c>
      <c r="R44" s="86"/>
    </row>
    <row r="45" spans="1:26" ht="24.95" customHeight="1">
      <c r="A45" s="93"/>
      <c r="B45" s="195" t="s">
        <v>86</v>
      </c>
      <c r="C45" s="196"/>
      <c r="D45" s="196"/>
      <c r="E45" s="196"/>
      <c r="F45" s="197"/>
      <c r="G45" s="198"/>
      <c r="H45" s="198"/>
      <c r="I45" s="96"/>
      <c r="J45" s="40"/>
      <c r="K45" s="40"/>
      <c r="O45" s="2">
        <v>2062</v>
      </c>
      <c r="P45" s="82"/>
      <c r="Q45" s="48">
        <v>0.35416666666670299</v>
      </c>
      <c r="R45" s="86"/>
    </row>
    <row r="46" spans="1:26" ht="21" customHeight="1">
      <c r="O46" s="2">
        <v>2063</v>
      </c>
      <c r="P46" s="82"/>
      <c r="Q46" s="48">
        <v>0.35763888888892598</v>
      </c>
      <c r="R46" s="86"/>
    </row>
    <row r="47" spans="1:26" ht="21" customHeight="1">
      <c r="O47" s="2">
        <v>2064</v>
      </c>
      <c r="P47" s="82"/>
      <c r="Q47" s="48">
        <v>0.36111111111114902</v>
      </c>
      <c r="R47" s="86"/>
    </row>
    <row r="48" spans="1:26" ht="21" customHeight="1">
      <c r="O48" s="2">
        <v>2065</v>
      </c>
      <c r="P48" s="82"/>
      <c r="Q48" s="48">
        <v>0.36458333333337201</v>
      </c>
      <c r="R48" s="86"/>
    </row>
    <row r="49" spans="15:18" ht="21" customHeight="1">
      <c r="O49" s="2">
        <v>2066</v>
      </c>
      <c r="P49" s="82"/>
      <c r="Q49" s="48">
        <v>0.36805555555559499</v>
      </c>
      <c r="R49" s="86"/>
    </row>
    <row r="50" spans="15:18" ht="21" customHeight="1">
      <c r="O50" s="2">
        <v>2067</v>
      </c>
      <c r="P50" s="82"/>
      <c r="Q50" s="48">
        <v>0.37152777777781798</v>
      </c>
      <c r="R50" s="86"/>
    </row>
    <row r="51" spans="15:18" ht="21" customHeight="1">
      <c r="O51" s="2">
        <v>2068</v>
      </c>
      <c r="P51" s="82"/>
      <c r="Q51" s="48">
        <v>0.37500000000004102</v>
      </c>
      <c r="R51" s="86"/>
    </row>
    <row r="52" spans="15:18" ht="21" customHeight="1">
      <c r="O52" s="2">
        <v>2069</v>
      </c>
      <c r="P52" s="82"/>
      <c r="Q52" s="48">
        <v>0.37847222222226401</v>
      </c>
      <c r="R52" s="86"/>
    </row>
    <row r="53" spans="15:18" ht="21" customHeight="1">
      <c r="O53" s="2">
        <v>2070</v>
      </c>
      <c r="P53" s="82"/>
      <c r="Q53" s="48">
        <v>0.381944444444487</v>
      </c>
      <c r="R53" s="86"/>
    </row>
    <row r="54" spans="15:18" ht="21" customHeight="1">
      <c r="O54" s="2">
        <v>2071</v>
      </c>
      <c r="P54" s="82"/>
      <c r="Q54" s="48">
        <v>0.38541666666670998</v>
      </c>
      <c r="R54" s="86"/>
    </row>
    <row r="55" spans="15:18" ht="21" customHeight="1">
      <c r="O55" s="2">
        <v>2072</v>
      </c>
      <c r="P55" s="82"/>
      <c r="Q55" s="48">
        <v>0.38888888888893303</v>
      </c>
      <c r="R55" s="86"/>
    </row>
    <row r="56" spans="15:18" ht="21" customHeight="1">
      <c r="O56" s="2">
        <v>2073</v>
      </c>
      <c r="P56" s="82"/>
      <c r="Q56" s="48">
        <v>0.39236111111115601</v>
      </c>
      <c r="R56" s="86"/>
    </row>
    <row r="57" spans="15:18" ht="21" customHeight="1">
      <c r="O57" s="2">
        <v>2074</v>
      </c>
      <c r="P57" s="82"/>
      <c r="Q57" s="48">
        <v>0.395833333333379</v>
      </c>
      <c r="R57" s="86"/>
    </row>
    <row r="58" spans="15:18" ht="21" customHeight="1">
      <c r="O58" s="2">
        <v>2075</v>
      </c>
      <c r="P58" s="82"/>
      <c r="Q58" s="48">
        <v>0.39930555555560199</v>
      </c>
      <c r="R58" s="86"/>
    </row>
    <row r="59" spans="15:18" ht="21" customHeight="1">
      <c r="O59" s="2">
        <v>2076</v>
      </c>
      <c r="P59" s="82"/>
      <c r="Q59" s="48">
        <v>0.40277777777782497</v>
      </c>
      <c r="R59" s="86"/>
    </row>
    <row r="60" spans="15:18" ht="21" customHeight="1">
      <c r="O60" s="2">
        <v>2077</v>
      </c>
      <c r="P60" s="82"/>
      <c r="Q60" s="48">
        <v>0.40625000000004802</v>
      </c>
      <c r="R60" s="86"/>
    </row>
    <row r="61" spans="15:18" ht="21" customHeight="1">
      <c r="O61" s="2">
        <v>2078</v>
      </c>
      <c r="P61" s="82"/>
      <c r="Q61" s="48">
        <v>0.409722222222271</v>
      </c>
      <c r="R61" s="86"/>
    </row>
    <row r="62" spans="15:18" ht="21" customHeight="1">
      <c r="O62" s="2">
        <v>2079</v>
      </c>
      <c r="P62" s="82"/>
      <c r="Q62" s="48">
        <v>0.41319444444449399</v>
      </c>
      <c r="R62" s="86"/>
    </row>
    <row r="63" spans="15:18" ht="21" customHeight="1">
      <c r="O63" s="2">
        <v>2080</v>
      </c>
      <c r="P63" s="82"/>
      <c r="Q63" s="48">
        <v>0.41666666666671698</v>
      </c>
      <c r="R63" s="86"/>
    </row>
    <row r="64" spans="15:18" ht="21" customHeight="1">
      <c r="O64" s="2">
        <v>2081</v>
      </c>
      <c r="Q64" s="48">
        <v>0.42013888888894002</v>
      </c>
      <c r="R64" s="86"/>
    </row>
    <row r="65" spans="15:18" ht="21" customHeight="1">
      <c r="O65" s="2">
        <v>2082</v>
      </c>
      <c r="Q65" s="48">
        <v>0.42361111111116301</v>
      </c>
      <c r="R65" s="86"/>
    </row>
    <row r="66" spans="15:18" ht="21" customHeight="1">
      <c r="O66" s="2">
        <v>2083</v>
      </c>
      <c r="Q66" s="48">
        <v>0.42708333333338599</v>
      </c>
      <c r="R66" s="86"/>
    </row>
    <row r="67" spans="15:18" ht="21" customHeight="1">
      <c r="O67" s="2">
        <v>2084</v>
      </c>
      <c r="Q67" s="48">
        <v>0.43055555555560898</v>
      </c>
      <c r="R67" s="86"/>
    </row>
    <row r="68" spans="15:18" ht="21" customHeight="1">
      <c r="O68" s="2">
        <v>2085</v>
      </c>
      <c r="Q68" s="48">
        <v>0.43402777777783202</v>
      </c>
      <c r="R68" s="86"/>
    </row>
    <row r="69" spans="15:18" ht="21" customHeight="1">
      <c r="O69" s="2">
        <v>2086</v>
      </c>
      <c r="Q69" s="48">
        <v>0.43750000000005501</v>
      </c>
      <c r="R69" s="86"/>
    </row>
    <row r="70" spans="15:18" ht="21" customHeight="1">
      <c r="O70" s="2">
        <v>2087</v>
      </c>
      <c r="Q70" s="48">
        <v>0.440972222222278</v>
      </c>
      <c r="R70" s="86"/>
    </row>
    <row r="71" spans="15:18" ht="21" customHeight="1">
      <c r="O71" s="2">
        <v>2088</v>
      </c>
      <c r="Q71" s="48">
        <v>0.44444444444450099</v>
      </c>
      <c r="R71" s="86"/>
    </row>
    <row r="72" spans="15:18" ht="21" customHeight="1">
      <c r="O72" s="2">
        <v>2089</v>
      </c>
      <c r="Q72" s="48">
        <v>0.44791666666672397</v>
      </c>
      <c r="R72" s="86"/>
    </row>
    <row r="73" spans="15:18" ht="21" customHeight="1">
      <c r="O73" s="2">
        <v>2090</v>
      </c>
      <c r="Q73" s="48">
        <v>0.45138888888894702</v>
      </c>
      <c r="R73" s="86"/>
    </row>
    <row r="74" spans="15:18" ht="21" customHeight="1">
      <c r="O74" s="2">
        <v>2091</v>
      </c>
      <c r="Q74" s="48">
        <v>0.45486111111117</v>
      </c>
      <c r="R74" s="86"/>
    </row>
    <row r="75" spans="15:18" ht="21" customHeight="1">
      <c r="O75" s="2">
        <v>2092</v>
      </c>
      <c r="Q75" s="48">
        <v>0.45833333333339299</v>
      </c>
      <c r="R75" s="86"/>
    </row>
    <row r="76" spans="15:18" ht="21" customHeight="1">
      <c r="O76" s="2">
        <v>2093</v>
      </c>
      <c r="Q76" s="48">
        <v>0.46180555555561598</v>
      </c>
      <c r="R76" s="86"/>
    </row>
    <row r="77" spans="15:18" ht="21" customHeight="1">
      <c r="O77" s="2">
        <v>2094</v>
      </c>
      <c r="Q77" s="48">
        <v>0.46527777777783902</v>
      </c>
      <c r="R77" s="86"/>
    </row>
    <row r="78" spans="15:18" ht="21" customHeight="1">
      <c r="O78" s="2">
        <v>2095</v>
      </c>
      <c r="Q78" s="48">
        <v>0.46875000000006201</v>
      </c>
      <c r="R78" s="86"/>
    </row>
    <row r="79" spans="15:18" ht="21" customHeight="1">
      <c r="O79" s="2">
        <v>2096</v>
      </c>
      <c r="Q79" s="48">
        <v>0.47222222222228499</v>
      </c>
      <c r="R79" s="86"/>
    </row>
    <row r="80" spans="15:18" ht="21" customHeight="1">
      <c r="O80" s="2">
        <v>2097</v>
      </c>
      <c r="Q80" s="48">
        <v>0.47569444444450798</v>
      </c>
      <c r="R80" s="86"/>
    </row>
    <row r="81" spans="15:18" ht="21" customHeight="1">
      <c r="O81" s="2">
        <v>2098</v>
      </c>
      <c r="Q81" s="48">
        <v>0.47916666666673102</v>
      </c>
      <c r="R81" s="86"/>
    </row>
    <row r="82" spans="15:18">
      <c r="O82" s="2">
        <v>2099</v>
      </c>
      <c r="Q82" s="48">
        <v>0.48263888888895401</v>
      </c>
      <c r="R82" s="86"/>
    </row>
    <row r="83" spans="15:18">
      <c r="O83" s="2">
        <v>2100</v>
      </c>
      <c r="Q83" s="48">
        <v>0.486111111111177</v>
      </c>
      <c r="R83" s="86"/>
    </row>
    <row r="84" spans="15:18">
      <c r="O84" s="2">
        <v>2101</v>
      </c>
      <c r="Q84" s="48">
        <v>0.48958333333339998</v>
      </c>
      <c r="R84" s="86"/>
    </row>
    <row r="85" spans="15:18">
      <c r="O85" s="2">
        <v>2102</v>
      </c>
      <c r="Q85" s="48">
        <v>0.49305555555562303</v>
      </c>
      <c r="R85" s="86"/>
    </row>
    <row r="86" spans="15:18">
      <c r="O86" s="2">
        <v>2103</v>
      </c>
      <c r="Q86" s="48">
        <v>0.49652777777784601</v>
      </c>
      <c r="R86" s="86"/>
    </row>
    <row r="87" spans="15:18">
      <c r="O87" s="2">
        <v>2104</v>
      </c>
      <c r="Q87" s="48">
        <v>0.50000000000006894</v>
      </c>
      <c r="R87" s="86"/>
    </row>
    <row r="88" spans="15:18">
      <c r="O88" s="2">
        <v>2105</v>
      </c>
      <c r="Q88" s="48">
        <v>0.50347222222229204</v>
      </c>
      <c r="R88" s="86"/>
    </row>
    <row r="89" spans="15:18">
      <c r="O89" s="2">
        <v>2106</v>
      </c>
      <c r="Q89" s="48">
        <v>0.50694444444451503</v>
      </c>
      <c r="R89" s="86"/>
    </row>
    <row r="90" spans="15:18">
      <c r="O90" s="2">
        <v>2107</v>
      </c>
      <c r="Q90" s="48">
        <v>0.51041666666673802</v>
      </c>
      <c r="R90" s="86"/>
    </row>
    <row r="91" spans="15:18">
      <c r="O91" s="2">
        <v>2108</v>
      </c>
      <c r="Q91" s="48">
        <v>0.513888888888961</v>
      </c>
      <c r="R91" s="86"/>
    </row>
    <row r="92" spans="15:18">
      <c r="O92" s="2">
        <v>2109</v>
      </c>
      <c r="Q92" s="48">
        <v>0.51736111111118399</v>
      </c>
      <c r="R92" s="86"/>
    </row>
    <row r="93" spans="15:18">
      <c r="O93" s="2">
        <v>2110</v>
      </c>
      <c r="Q93" s="48">
        <v>0.52083333333340698</v>
      </c>
      <c r="R93" s="86"/>
    </row>
    <row r="94" spans="15:18">
      <c r="O94" s="2">
        <v>2111</v>
      </c>
      <c r="Q94" s="48">
        <v>0.52430555555562997</v>
      </c>
      <c r="R94" s="86"/>
    </row>
    <row r="95" spans="15:18">
      <c r="O95" s="2">
        <v>2112</v>
      </c>
      <c r="Q95" s="48">
        <v>0.52777777777785295</v>
      </c>
      <c r="R95" s="86"/>
    </row>
    <row r="96" spans="15:18">
      <c r="O96" s="2">
        <v>2113</v>
      </c>
      <c r="Q96" s="48">
        <v>0.53125000000007605</v>
      </c>
      <c r="R96" s="86"/>
    </row>
    <row r="97" spans="15:18">
      <c r="O97" s="2">
        <v>2114</v>
      </c>
      <c r="Q97" s="48">
        <v>0.53472222222229904</v>
      </c>
      <c r="R97" s="86"/>
    </row>
    <row r="98" spans="15:18">
      <c r="O98" s="2">
        <v>2115</v>
      </c>
      <c r="Q98" s="48">
        <v>0.53819444444452202</v>
      </c>
      <c r="R98" s="86"/>
    </row>
    <row r="99" spans="15:18">
      <c r="O99" s="2">
        <v>2116</v>
      </c>
      <c r="Q99" s="48">
        <v>0.54166666666674501</v>
      </c>
      <c r="R99" s="86"/>
    </row>
    <row r="100" spans="15:18">
      <c r="O100" s="2">
        <v>2117</v>
      </c>
      <c r="Q100" s="48">
        <v>0.545138888888968</v>
      </c>
      <c r="R100" s="86"/>
    </row>
    <row r="101" spans="15:18">
      <c r="O101" s="2">
        <v>2118</v>
      </c>
      <c r="Q101" s="48">
        <v>0.54861111111119099</v>
      </c>
      <c r="R101" s="86"/>
    </row>
    <row r="102" spans="15:18">
      <c r="O102" s="2">
        <v>2119</v>
      </c>
      <c r="Q102" s="48">
        <v>0.55208333333341397</v>
      </c>
      <c r="R102" s="86"/>
    </row>
    <row r="103" spans="15:18">
      <c r="O103" s="2">
        <v>2120</v>
      </c>
      <c r="Q103" s="48">
        <v>0.55555555555563696</v>
      </c>
      <c r="R103" s="86"/>
    </row>
    <row r="104" spans="15:18">
      <c r="O104" s="2">
        <v>2121</v>
      </c>
      <c r="Q104" s="48">
        <v>0.55902777777785995</v>
      </c>
      <c r="R104" s="86"/>
    </row>
    <row r="105" spans="15:18">
      <c r="O105" s="2">
        <v>2122</v>
      </c>
      <c r="Q105" s="48">
        <v>0.56250000000008304</v>
      </c>
      <c r="R105" s="86"/>
    </row>
    <row r="106" spans="15:18">
      <c r="O106" s="2">
        <v>2123</v>
      </c>
      <c r="Q106" s="48">
        <v>0.56597222222230603</v>
      </c>
      <c r="R106" s="86"/>
    </row>
    <row r="107" spans="15:18">
      <c r="O107" s="2">
        <v>2124</v>
      </c>
      <c r="Q107" s="48">
        <v>0.56944444444452902</v>
      </c>
      <c r="R107" s="86"/>
    </row>
    <row r="108" spans="15:18">
      <c r="O108" s="2">
        <v>2125</v>
      </c>
      <c r="Q108" s="48">
        <v>0.57291666666675201</v>
      </c>
      <c r="R108" s="86"/>
    </row>
    <row r="109" spans="15:18">
      <c r="O109" s="2">
        <v>2126</v>
      </c>
      <c r="Q109" s="48">
        <v>0.57638888888897499</v>
      </c>
      <c r="R109" s="86"/>
    </row>
    <row r="110" spans="15:18">
      <c r="O110" s="2">
        <v>2127</v>
      </c>
      <c r="Q110" s="48">
        <v>0.57986111111119798</v>
      </c>
      <c r="R110" s="86"/>
    </row>
    <row r="111" spans="15:18">
      <c r="O111" s="2">
        <v>2128</v>
      </c>
      <c r="Q111" s="48">
        <v>0.58333333333342097</v>
      </c>
      <c r="R111" s="86"/>
    </row>
    <row r="112" spans="15:18">
      <c r="O112" s="2">
        <v>2129</v>
      </c>
      <c r="Q112" s="48">
        <v>0.58680555555564395</v>
      </c>
      <c r="R112" s="86"/>
    </row>
    <row r="113" spans="15:18">
      <c r="O113" s="2">
        <v>2130</v>
      </c>
      <c r="Q113" s="48">
        <v>0.59027777777786605</v>
      </c>
      <c r="R113" s="86"/>
    </row>
    <row r="114" spans="15:18">
      <c r="O114" s="2">
        <v>2131</v>
      </c>
      <c r="Q114" s="48">
        <v>0.59375000000008904</v>
      </c>
      <c r="R114" s="86"/>
    </row>
    <row r="115" spans="15:18">
      <c r="O115" s="2">
        <v>2132</v>
      </c>
      <c r="Q115" s="48">
        <v>0.59722222222231203</v>
      </c>
      <c r="R115" s="86"/>
    </row>
    <row r="116" spans="15:18">
      <c r="O116" s="2">
        <v>2133</v>
      </c>
      <c r="Q116" s="48">
        <v>0.60069444444453501</v>
      </c>
      <c r="R116" s="86"/>
    </row>
    <row r="117" spans="15:18">
      <c r="O117" s="2">
        <v>2134</v>
      </c>
      <c r="Q117" s="48">
        <v>0.604166666666758</v>
      </c>
      <c r="R117" s="86"/>
    </row>
    <row r="118" spans="15:18">
      <c r="O118" s="2">
        <v>2135</v>
      </c>
      <c r="Q118" s="48">
        <v>0.60763888888898099</v>
      </c>
      <c r="R118" s="86"/>
    </row>
    <row r="119" spans="15:18">
      <c r="O119" s="2">
        <v>2136</v>
      </c>
      <c r="Q119" s="48">
        <v>0.61111111111120398</v>
      </c>
      <c r="R119" s="86"/>
    </row>
    <row r="120" spans="15:18">
      <c r="O120" s="2">
        <v>2137</v>
      </c>
      <c r="Q120" s="48">
        <v>0.61458333333342696</v>
      </c>
      <c r="R120" s="86"/>
    </row>
    <row r="121" spans="15:18">
      <c r="O121" s="2">
        <v>2138</v>
      </c>
      <c r="Q121" s="48">
        <v>0.61805555555564995</v>
      </c>
      <c r="R121" s="86"/>
    </row>
    <row r="122" spans="15:18">
      <c r="O122" s="2">
        <v>2139</v>
      </c>
      <c r="Q122" s="48">
        <v>0.62152777777787305</v>
      </c>
      <c r="R122" s="86"/>
    </row>
    <row r="123" spans="15:18">
      <c r="O123" s="2">
        <v>2140</v>
      </c>
      <c r="Q123" s="48">
        <v>0.62500000000009603</v>
      </c>
      <c r="R123" s="86"/>
    </row>
    <row r="124" spans="15:18">
      <c r="O124" s="2">
        <v>2141</v>
      </c>
      <c r="Q124" s="48">
        <v>0.62847222222231902</v>
      </c>
      <c r="R124" s="86"/>
    </row>
    <row r="125" spans="15:18">
      <c r="O125" s="2">
        <v>2142</v>
      </c>
      <c r="Q125" s="48">
        <v>0.63194444444454201</v>
      </c>
      <c r="R125" s="86"/>
    </row>
    <row r="126" spans="15:18">
      <c r="O126" s="2">
        <v>2143</v>
      </c>
      <c r="Q126" s="48">
        <v>0.635416666666765</v>
      </c>
      <c r="R126" s="86"/>
    </row>
    <row r="127" spans="15:18">
      <c r="O127" s="2">
        <v>2144</v>
      </c>
      <c r="Q127" s="48">
        <v>0.63888888888898798</v>
      </c>
      <c r="R127" s="86"/>
    </row>
    <row r="128" spans="15:18">
      <c r="O128" s="2">
        <v>2145</v>
      </c>
      <c r="Q128" s="48">
        <v>0.64236111111121097</v>
      </c>
      <c r="R128" s="86"/>
    </row>
    <row r="129" spans="15:18">
      <c r="O129" s="2">
        <v>2146</v>
      </c>
      <c r="Q129" s="48">
        <v>0.64583333333343396</v>
      </c>
      <c r="R129" s="86"/>
    </row>
    <row r="130" spans="15:18">
      <c r="O130" s="2">
        <v>2147</v>
      </c>
      <c r="Q130" s="48">
        <v>0.64930555555565705</v>
      </c>
      <c r="R130" s="86"/>
    </row>
    <row r="131" spans="15:18">
      <c r="O131" s="2">
        <v>2148</v>
      </c>
      <c r="Q131" s="48">
        <v>0.65277777777788004</v>
      </c>
      <c r="R131" s="86"/>
    </row>
    <row r="132" spans="15:18">
      <c r="O132" s="2">
        <v>2149</v>
      </c>
      <c r="Q132" s="48">
        <v>0.65625000000010303</v>
      </c>
      <c r="R132" s="86"/>
    </row>
    <row r="133" spans="15:18">
      <c r="O133" s="2">
        <v>2150</v>
      </c>
      <c r="Q133" s="48">
        <v>0.65972222222232602</v>
      </c>
      <c r="R133" s="86"/>
    </row>
    <row r="134" spans="15:18">
      <c r="O134" s="2">
        <v>2151</v>
      </c>
      <c r="Q134" s="48">
        <v>0.663194444444549</v>
      </c>
      <c r="R134" s="86"/>
    </row>
    <row r="135" spans="15:18">
      <c r="O135" s="2">
        <v>2152</v>
      </c>
      <c r="Q135" s="48">
        <v>0.66666666666677199</v>
      </c>
      <c r="R135" s="86"/>
    </row>
    <row r="136" spans="15:18">
      <c r="O136" s="2">
        <v>2153</v>
      </c>
      <c r="Q136" s="48">
        <v>0.67013888888899498</v>
      </c>
      <c r="R136" s="86"/>
    </row>
    <row r="137" spans="15:18">
      <c r="O137" s="2">
        <v>2154</v>
      </c>
      <c r="Q137" s="48">
        <v>0.67361111111121796</v>
      </c>
      <c r="R137" s="86"/>
    </row>
    <row r="138" spans="15:18">
      <c r="O138" s="2">
        <v>2155</v>
      </c>
      <c r="Q138" s="48">
        <v>0.67708333333344095</v>
      </c>
      <c r="R138" s="86"/>
    </row>
    <row r="139" spans="15:18">
      <c r="O139" s="2">
        <v>2156</v>
      </c>
      <c r="Q139" s="48">
        <v>0.68055555555566405</v>
      </c>
      <c r="R139" s="86"/>
    </row>
    <row r="140" spans="15:18">
      <c r="O140" s="2">
        <v>2157</v>
      </c>
      <c r="Q140" s="48">
        <v>0.68402777777788704</v>
      </c>
      <c r="R140" s="86"/>
    </row>
    <row r="141" spans="15:18">
      <c r="O141" s="2">
        <v>2158</v>
      </c>
      <c r="Q141" s="48">
        <v>0.68750000000011002</v>
      </c>
      <c r="R141" s="86"/>
    </row>
    <row r="142" spans="15:18">
      <c r="O142" s="2">
        <v>2159</v>
      </c>
      <c r="Q142" s="48">
        <v>0.69097222222233301</v>
      </c>
      <c r="R142" s="86"/>
    </row>
    <row r="143" spans="15:18">
      <c r="O143" s="2">
        <v>2160</v>
      </c>
      <c r="Q143" s="48">
        <v>0.694444444444556</v>
      </c>
      <c r="R143" s="86"/>
    </row>
    <row r="144" spans="15:18">
      <c r="O144" s="2">
        <v>2161</v>
      </c>
      <c r="Q144" s="48">
        <v>0.69791666666677898</v>
      </c>
      <c r="R144" s="86"/>
    </row>
    <row r="145" spans="15:18">
      <c r="O145" s="2">
        <v>2162</v>
      </c>
      <c r="Q145" s="48">
        <v>0.70138888888900197</v>
      </c>
      <c r="R145" s="86"/>
    </row>
    <row r="146" spans="15:18">
      <c r="O146" s="2">
        <v>2163</v>
      </c>
      <c r="Q146" s="48">
        <v>0.70486111111122496</v>
      </c>
      <c r="R146" s="86"/>
    </row>
    <row r="147" spans="15:18">
      <c r="O147" s="2">
        <v>2164</v>
      </c>
      <c r="Q147" s="48">
        <v>0.70833333333344795</v>
      </c>
      <c r="R147" s="86"/>
    </row>
    <row r="148" spans="15:18">
      <c r="O148" s="2">
        <v>2165</v>
      </c>
      <c r="Q148" s="48">
        <v>0.71180555555567104</v>
      </c>
      <c r="R148" s="86"/>
    </row>
    <row r="149" spans="15:18">
      <c r="O149" s="2">
        <v>2166</v>
      </c>
      <c r="Q149" s="48">
        <v>0.71527777777789403</v>
      </c>
      <c r="R149" s="86"/>
    </row>
    <row r="150" spans="15:18">
      <c r="O150" s="2">
        <v>2167</v>
      </c>
      <c r="Q150" s="48">
        <v>0.71875000000011702</v>
      </c>
      <c r="R150" s="86"/>
    </row>
    <row r="151" spans="15:18">
      <c r="O151" s="2">
        <v>2168</v>
      </c>
      <c r="Q151" s="48">
        <v>0.72222222222234</v>
      </c>
      <c r="R151" s="86"/>
    </row>
    <row r="152" spans="15:18">
      <c r="O152" s="2">
        <v>2169</v>
      </c>
      <c r="Q152" s="48">
        <v>0.72569444444456299</v>
      </c>
      <c r="R152" s="86"/>
    </row>
    <row r="153" spans="15:18">
      <c r="O153" s="2">
        <v>2170</v>
      </c>
      <c r="Q153" s="48">
        <v>0.72916666666678598</v>
      </c>
      <c r="R153" s="86"/>
    </row>
    <row r="154" spans="15:18">
      <c r="O154" s="2">
        <v>2171</v>
      </c>
      <c r="Q154" s="48">
        <v>0.73263888888900897</v>
      </c>
      <c r="R154" s="86"/>
    </row>
    <row r="155" spans="15:18">
      <c r="O155" s="2">
        <v>2172</v>
      </c>
      <c r="Q155" s="48">
        <v>0.73611111111123195</v>
      </c>
      <c r="R155" s="86"/>
    </row>
    <row r="156" spans="15:18">
      <c r="O156" s="2">
        <v>2173</v>
      </c>
      <c r="Q156" s="48">
        <v>0.73958333333345505</v>
      </c>
      <c r="R156" s="86"/>
    </row>
    <row r="157" spans="15:18">
      <c r="O157" s="2">
        <v>2174</v>
      </c>
      <c r="Q157" s="48">
        <v>0.74305555555567804</v>
      </c>
      <c r="R157" s="86"/>
    </row>
    <row r="158" spans="15:18">
      <c r="O158" s="2">
        <v>2175</v>
      </c>
      <c r="Q158" s="48">
        <v>0.74652777777790102</v>
      </c>
      <c r="R158" s="86"/>
    </row>
    <row r="159" spans="15:18">
      <c r="O159" s="2">
        <v>2176</v>
      </c>
      <c r="Q159" s="48">
        <v>0.75000000000012401</v>
      </c>
      <c r="R159" s="86"/>
    </row>
    <row r="160" spans="15:18">
      <c r="O160" s="2">
        <v>2177</v>
      </c>
      <c r="Q160" s="48">
        <v>0.753472222222347</v>
      </c>
      <c r="R160" s="86"/>
    </row>
    <row r="161" spans="15:18">
      <c r="O161" s="2">
        <v>2178</v>
      </c>
      <c r="Q161" s="48">
        <v>0.75694444444456999</v>
      </c>
      <c r="R161" s="86"/>
    </row>
    <row r="162" spans="15:18">
      <c r="O162" s="2">
        <v>2179</v>
      </c>
      <c r="Q162" s="48">
        <v>0.76041666666679297</v>
      </c>
      <c r="R162" s="86"/>
    </row>
    <row r="163" spans="15:18">
      <c r="O163" s="2">
        <v>2180</v>
      </c>
      <c r="Q163" s="48">
        <v>0.76388888888901596</v>
      </c>
      <c r="R163" s="86"/>
    </row>
    <row r="164" spans="15:18">
      <c r="O164" s="2">
        <v>2181</v>
      </c>
      <c r="Q164" s="48">
        <v>0.76736111111123895</v>
      </c>
      <c r="R164" s="86"/>
    </row>
    <row r="165" spans="15:18">
      <c r="O165" s="2">
        <v>2182</v>
      </c>
      <c r="Q165" s="48">
        <v>0.77083333333346205</v>
      </c>
      <c r="R165" s="86"/>
    </row>
    <row r="166" spans="15:18">
      <c r="O166" s="2">
        <v>2183</v>
      </c>
      <c r="Q166" s="48">
        <v>0.77430555555568503</v>
      </c>
      <c r="R166" s="86"/>
    </row>
    <row r="167" spans="15:18">
      <c r="O167" s="2">
        <v>2184</v>
      </c>
      <c r="Q167" s="48">
        <v>0.77777777777790802</v>
      </c>
      <c r="R167" s="86"/>
    </row>
    <row r="168" spans="15:18">
      <c r="O168" s="2">
        <v>2185</v>
      </c>
      <c r="Q168" s="48">
        <v>0.78125000000013101</v>
      </c>
      <c r="R168" s="86"/>
    </row>
    <row r="169" spans="15:18">
      <c r="O169" s="2">
        <v>2186</v>
      </c>
      <c r="Q169" s="48">
        <v>0.78472222222235399</v>
      </c>
      <c r="R169" s="86"/>
    </row>
    <row r="170" spans="15:18">
      <c r="O170" s="2">
        <v>2187</v>
      </c>
      <c r="Q170" s="48">
        <v>0.78819444444457698</v>
      </c>
      <c r="R170" s="86"/>
    </row>
    <row r="171" spans="15:18">
      <c r="O171" s="2">
        <v>2188</v>
      </c>
      <c r="Q171" s="48">
        <v>0.79166666666679997</v>
      </c>
      <c r="R171" s="86"/>
    </row>
    <row r="172" spans="15:18">
      <c r="O172" s="2">
        <v>2189</v>
      </c>
      <c r="Q172" s="48">
        <v>0.79513888888902295</v>
      </c>
      <c r="R172" s="86"/>
    </row>
    <row r="173" spans="15:18">
      <c r="O173" s="2">
        <v>2190</v>
      </c>
      <c r="Q173" s="48">
        <v>0.79861111111124605</v>
      </c>
      <c r="R173" s="86"/>
    </row>
    <row r="174" spans="15:18">
      <c r="O174" s="2">
        <v>2191</v>
      </c>
      <c r="Q174" s="48">
        <v>0.80208333333346904</v>
      </c>
      <c r="R174" s="86"/>
    </row>
    <row r="175" spans="15:18">
      <c r="O175" s="2">
        <v>2192</v>
      </c>
      <c r="Q175" s="48">
        <v>0.80555555555569203</v>
      </c>
      <c r="R175" s="86"/>
    </row>
    <row r="176" spans="15:18">
      <c r="O176" s="2">
        <v>2193</v>
      </c>
      <c r="Q176" s="48">
        <v>0.80902777777791501</v>
      </c>
      <c r="R176" s="86"/>
    </row>
    <row r="177" spans="15:18">
      <c r="O177" s="2">
        <v>2194</v>
      </c>
      <c r="Q177" s="48">
        <v>0.812500000000138</v>
      </c>
      <c r="R177" s="86"/>
    </row>
    <row r="178" spans="15:18">
      <c r="O178" s="2">
        <v>2195</v>
      </c>
      <c r="Q178" s="48">
        <v>0.81597222222236099</v>
      </c>
      <c r="R178" s="86"/>
    </row>
    <row r="179" spans="15:18">
      <c r="O179" s="2">
        <v>2196</v>
      </c>
      <c r="Q179" s="48">
        <v>0.81944444444458397</v>
      </c>
      <c r="R179" s="86"/>
    </row>
    <row r="180" spans="15:18">
      <c r="O180" s="2">
        <v>2197</v>
      </c>
      <c r="Q180" s="48">
        <v>0.82291666666680696</v>
      </c>
      <c r="R180" s="86"/>
    </row>
    <row r="181" spans="15:18">
      <c r="O181" s="2">
        <v>2198</v>
      </c>
      <c r="Q181" s="48">
        <v>0.82638888888902995</v>
      </c>
      <c r="R181" s="86"/>
    </row>
    <row r="182" spans="15:18">
      <c r="O182" s="2">
        <v>2199</v>
      </c>
      <c r="Q182" s="48">
        <v>0.82986111111125305</v>
      </c>
      <c r="R182" s="86"/>
    </row>
    <row r="183" spans="15:18">
      <c r="O183" s="2">
        <v>2200</v>
      </c>
      <c r="Q183" s="48">
        <v>0.83333333333347603</v>
      </c>
      <c r="R183" s="86"/>
    </row>
    <row r="184" spans="15:18">
      <c r="Q184" s="48">
        <v>0.83680555555569902</v>
      </c>
      <c r="R184" s="86"/>
    </row>
    <row r="185" spans="15:18">
      <c r="Q185" s="48">
        <v>0.84027777777792201</v>
      </c>
      <c r="R185" s="86"/>
    </row>
    <row r="186" spans="15:18">
      <c r="Q186" s="48">
        <v>0.843750000000145</v>
      </c>
      <c r="R186" s="86"/>
    </row>
    <row r="187" spans="15:18">
      <c r="Q187" s="48">
        <v>0.84722222222236798</v>
      </c>
      <c r="R187" s="86"/>
    </row>
    <row r="188" spans="15:18">
      <c r="Q188" s="48">
        <v>0.85069444444459097</v>
      </c>
      <c r="R188" s="86"/>
    </row>
    <row r="189" spans="15:18">
      <c r="Q189" s="48">
        <v>0.85416666666681396</v>
      </c>
      <c r="R189" s="86"/>
    </row>
    <row r="190" spans="15:18">
      <c r="Q190" s="48">
        <v>0.85763888888903606</v>
      </c>
      <c r="R190" s="86"/>
    </row>
    <row r="191" spans="15:18">
      <c r="Q191" s="48">
        <v>0.86111111111125904</v>
      </c>
      <c r="R191" s="86"/>
    </row>
    <row r="192" spans="15:18">
      <c r="Q192" s="48">
        <v>0.86458333333348203</v>
      </c>
      <c r="R192" s="86"/>
    </row>
    <row r="193" spans="17:18">
      <c r="Q193" s="48">
        <v>0.86805555555570502</v>
      </c>
      <c r="R193" s="86"/>
    </row>
    <row r="194" spans="17:18">
      <c r="Q194" s="48">
        <v>0.871527777777928</v>
      </c>
      <c r="R194" s="86"/>
    </row>
    <row r="195" spans="17:18">
      <c r="Q195" s="48">
        <v>0.87500000000015099</v>
      </c>
      <c r="R195" s="86"/>
    </row>
    <row r="196" spans="17:18">
      <c r="Q196" s="48">
        <v>0.87847222222237398</v>
      </c>
      <c r="R196" s="86"/>
    </row>
    <row r="197" spans="17:18">
      <c r="Q197" s="48">
        <v>0.88194444444459696</v>
      </c>
      <c r="R197" s="86"/>
    </row>
    <row r="198" spans="17:18">
      <c r="Q198" s="48">
        <v>0.88541666666681995</v>
      </c>
      <c r="R198" s="86"/>
    </row>
    <row r="199" spans="17:18">
      <c r="Q199" s="48">
        <v>0.88888888888904305</v>
      </c>
      <c r="R199" s="86"/>
    </row>
    <row r="200" spans="17:18">
      <c r="Q200" s="48">
        <v>0.89236111111126604</v>
      </c>
      <c r="R200" s="86"/>
    </row>
    <row r="201" spans="17:18">
      <c r="Q201" s="48">
        <v>0.89583333333348902</v>
      </c>
      <c r="R201" s="86"/>
    </row>
    <row r="202" spans="17:18">
      <c r="Q202" s="48">
        <v>0.89930555555571201</v>
      </c>
      <c r="R202" s="86"/>
    </row>
    <row r="203" spans="17:18">
      <c r="Q203" s="48">
        <v>0.902777777777935</v>
      </c>
      <c r="R203" s="86"/>
    </row>
    <row r="204" spans="17:18">
      <c r="Q204" s="48">
        <v>0.90625000000015798</v>
      </c>
      <c r="R204" s="86"/>
    </row>
    <row r="205" spans="17:18">
      <c r="Q205" s="48">
        <v>0.90972222222238097</v>
      </c>
      <c r="R205" s="86"/>
    </row>
    <row r="206" spans="17:18">
      <c r="Q206" s="48">
        <v>0.91319444444460396</v>
      </c>
      <c r="R206" s="86"/>
    </row>
    <row r="207" spans="17:18">
      <c r="Q207" s="48">
        <v>0.91666666666682695</v>
      </c>
      <c r="R207" s="86"/>
    </row>
    <row r="208" spans="17:18">
      <c r="Q208" s="48">
        <v>0.92013888888905004</v>
      </c>
      <c r="R208" s="86"/>
    </row>
    <row r="209" spans="17:18">
      <c r="Q209" s="48">
        <v>0.92361111111127303</v>
      </c>
      <c r="R209" s="86"/>
    </row>
    <row r="210" spans="17:18">
      <c r="Q210" s="48">
        <v>0.92708333333349602</v>
      </c>
      <c r="R210" s="86"/>
    </row>
    <row r="211" spans="17:18">
      <c r="Q211" s="48">
        <v>0.93055555555571901</v>
      </c>
      <c r="R211" s="86"/>
    </row>
    <row r="212" spans="17:18">
      <c r="Q212" s="48">
        <v>0.93402777777794199</v>
      </c>
      <c r="R212" s="86"/>
    </row>
    <row r="213" spans="17:18">
      <c r="Q213" s="48">
        <v>0.93750000000016498</v>
      </c>
      <c r="R213" s="86"/>
    </row>
    <row r="214" spans="17:18">
      <c r="Q214" s="48">
        <v>0.94097222222238797</v>
      </c>
      <c r="R214" s="86"/>
    </row>
    <row r="215" spans="17:18">
      <c r="Q215" s="48">
        <v>0.94444444444461095</v>
      </c>
      <c r="R215" s="86"/>
    </row>
    <row r="216" spans="17:18">
      <c r="Q216" s="48">
        <v>0.94791666666683405</v>
      </c>
      <c r="R216" s="86"/>
    </row>
    <row r="217" spans="17:18">
      <c r="Q217" s="48">
        <v>0.95138888888905704</v>
      </c>
      <c r="R217" s="86"/>
    </row>
    <row r="218" spans="17:18">
      <c r="Q218" s="48">
        <v>0.95486111111128003</v>
      </c>
      <c r="R218" s="86"/>
    </row>
    <row r="219" spans="17:18">
      <c r="Q219" s="48">
        <v>0.95833333333350301</v>
      </c>
      <c r="R219" s="86"/>
    </row>
    <row r="220" spans="17:18">
      <c r="Q220" s="48">
        <v>0.961805555555726</v>
      </c>
      <c r="R220" s="86"/>
    </row>
    <row r="221" spans="17:18">
      <c r="Q221" s="48">
        <v>0.96527777777794899</v>
      </c>
      <c r="R221" s="86"/>
    </row>
    <row r="222" spans="17:18">
      <c r="Q222" s="48">
        <v>0.96875000000017197</v>
      </c>
      <c r="R222" s="86"/>
    </row>
    <row r="223" spans="17:18">
      <c r="Q223" s="48">
        <v>0.97222222222239496</v>
      </c>
      <c r="R223" s="86"/>
    </row>
    <row r="224" spans="17:18">
      <c r="Q224" s="48">
        <v>0.97569444444461795</v>
      </c>
      <c r="R224" s="86"/>
    </row>
    <row r="225" spans="17:18">
      <c r="Q225" s="48">
        <v>0.97916666666684105</v>
      </c>
      <c r="R225" s="86"/>
    </row>
    <row r="226" spans="17:18">
      <c r="Q226" s="48">
        <v>0.98263888888906403</v>
      </c>
      <c r="R226" s="86"/>
    </row>
    <row r="227" spans="17:18">
      <c r="Q227" s="48">
        <v>0.98611111111128702</v>
      </c>
      <c r="R227" s="86"/>
    </row>
    <row r="228" spans="17:18">
      <c r="Q228" s="48">
        <v>0.98958333333351001</v>
      </c>
      <c r="R228" s="86"/>
    </row>
    <row r="229" spans="17:18">
      <c r="Q229" s="48">
        <v>0.99305555555573299</v>
      </c>
      <c r="R229" s="86"/>
    </row>
    <row r="230" spans="17:18">
      <c r="Q230" s="48">
        <v>0.99652777777795598</v>
      </c>
      <c r="R230" s="86"/>
    </row>
    <row r="231" spans="17:18">
      <c r="Q231" s="48">
        <v>1.0000000000001801</v>
      </c>
      <c r="R231" s="86"/>
    </row>
    <row r="232" spans="17:18">
      <c r="Q232" s="48"/>
      <c r="R232" s="86"/>
    </row>
    <row r="233" spans="17:18">
      <c r="Q233" s="48"/>
      <c r="R233" s="86"/>
    </row>
    <row r="234" spans="17:18">
      <c r="Q234" s="48"/>
      <c r="R234" s="86"/>
    </row>
    <row r="235" spans="17:18">
      <c r="Q235" s="48"/>
      <c r="R235" s="86"/>
    </row>
    <row r="236" spans="17:18">
      <c r="Q236" s="48"/>
      <c r="R236" s="86"/>
    </row>
    <row r="237" spans="17:18">
      <c r="Q237" s="48"/>
      <c r="R237" s="86"/>
    </row>
    <row r="238" spans="17:18">
      <c r="Q238" s="48"/>
      <c r="R238" s="86"/>
    </row>
    <row r="239" spans="17:18">
      <c r="Q239" s="48"/>
      <c r="R239" s="86"/>
    </row>
    <row r="240" spans="17:18">
      <c r="Q240" s="48"/>
      <c r="R240" s="86"/>
    </row>
    <row r="241" spans="17:18">
      <c r="Q241" s="48"/>
      <c r="R241" s="86"/>
    </row>
    <row r="242" spans="17:18">
      <c r="Q242" s="48"/>
      <c r="R242" s="86"/>
    </row>
    <row r="243" spans="17:18">
      <c r="Q243" s="48"/>
      <c r="R243" s="86"/>
    </row>
    <row r="244" spans="17:18">
      <c r="Q244" s="48"/>
      <c r="R244" s="86"/>
    </row>
    <row r="245" spans="17:18">
      <c r="Q245" s="48"/>
      <c r="R245" s="86"/>
    </row>
    <row r="246" spans="17:18">
      <c r="Q246" s="48"/>
      <c r="R246" s="86"/>
    </row>
    <row r="247" spans="17:18">
      <c r="Q247" s="48"/>
      <c r="R247" s="86"/>
    </row>
    <row r="248" spans="17:18">
      <c r="Q248" s="48"/>
      <c r="R248" s="86"/>
    </row>
    <row r="249" spans="17:18">
      <c r="Q249" s="48"/>
      <c r="R249" s="86"/>
    </row>
    <row r="250" spans="17:18">
      <c r="Q250" s="48"/>
      <c r="R250" s="86"/>
    </row>
    <row r="251" spans="17:18">
      <c r="Q251" s="48"/>
      <c r="R251" s="86"/>
    </row>
    <row r="252" spans="17:18">
      <c r="Q252" s="48"/>
      <c r="R252" s="86"/>
    </row>
    <row r="253" spans="17:18">
      <c r="Q253" s="48"/>
      <c r="R253" s="86"/>
    </row>
    <row r="254" spans="17:18">
      <c r="Q254" s="48"/>
      <c r="R254" s="86"/>
    </row>
    <row r="255" spans="17:18">
      <c r="Q255" s="48"/>
      <c r="R255" s="86"/>
    </row>
    <row r="256" spans="17:18">
      <c r="Q256" s="48"/>
      <c r="R256" s="86"/>
    </row>
    <row r="257" spans="17:18">
      <c r="Q257" s="48"/>
      <c r="R257" s="86"/>
    </row>
    <row r="258" spans="17:18">
      <c r="Q258" s="48"/>
      <c r="R258" s="86"/>
    </row>
    <row r="259" spans="17:18">
      <c r="Q259" s="48"/>
      <c r="R259" s="86"/>
    </row>
    <row r="260" spans="17:18">
      <c r="Q260" s="48"/>
      <c r="R260" s="86"/>
    </row>
    <row r="261" spans="17:18">
      <c r="Q261" s="48"/>
      <c r="R261" s="86"/>
    </row>
    <row r="262" spans="17:18">
      <c r="Q262" s="48"/>
      <c r="R262" s="86"/>
    </row>
    <row r="263" spans="17:18">
      <c r="Q263" s="48"/>
      <c r="R263" s="86"/>
    </row>
    <row r="264" spans="17:18">
      <c r="Q264" s="48"/>
      <c r="R264" s="86"/>
    </row>
    <row r="265" spans="17:18">
      <c r="Q265" s="48"/>
      <c r="R265" s="86"/>
    </row>
    <row r="266" spans="17:18">
      <c r="Q266" s="48"/>
      <c r="R266" s="86"/>
    </row>
    <row r="267" spans="17:18">
      <c r="Q267" s="48"/>
      <c r="R267" s="86"/>
    </row>
    <row r="268" spans="17:18">
      <c r="Q268" s="48"/>
      <c r="R268" s="86"/>
    </row>
    <row r="269" spans="17:18">
      <c r="Q269" s="48"/>
      <c r="R269" s="86"/>
    </row>
    <row r="270" spans="17:18">
      <c r="Q270" s="48"/>
      <c r="R270" s="86"/>
    </row>
    <row r="271" spans="17:18">
      <c r="Q271" s="48"/>
      <c r="R271" s="86"/>
    </row>
    <row r="272" spans="17:18">
      <c r="Q272" s="48"/>
      <c r="R272" s="86"/>
    </row>
    <row r="273" spans="17:18">
      <c r="Q273" s="48"/>
      <c r="R273" s="86"/>
    </row>
    <row r="274" spans="17:18">
      <c r="Q274" s="48"/>
      <c r="R274" s="86"/>
    </row>
    <row r="275" spans="17:18">
      <c r="Q275" s="48"/>
      <c r="R275" s="86"/>
    </row>
    <row r="276" spans="17:18">
      <c r="Q276" s="48"/>
      <c r="R276" s="86"/>
    </row>
    <row r="277" spans="17:18">
      <c r="Q277" s="48"/>
      <c r="R277" s="86"/>
    </row>
    <row r="278" spans="17:18">
      <c r="Q278" s="48"/>
      <c r="R278" s="86"/>
    </row>
    <row r="279" spans="17:18">
      <c r="Q279" s="48"/>
      <c r="R279" s="86"/>
    </row>
    <row r="280" spans="17:18">
      <c r="Q280" s="48"/>
      <c r="R280" s="86"/>
    </row>
    <row r="281" spans="17:18">
      <c r="Q281" s="48"/>
      <c r="R281" s="86"/>
    </row>
    <row r="282" spans="17:18">
      <c r="Q282" s="48"/>
      <c r="R282" s="86"/>
    </row>
    <row r="283" spans="17:18">
      <c r="Q283" s="48"/>
      <c r="R283" s="86"/>
    </row>
    <row r="284" spans="17:18">
      <c r="Q284" s="48"/>
      <c r="R284" s="86"/>
    </row>
    <row r="285" spans="17:18">
      <c r="Q285" s="48"/>
      <c r="R285" s="86"/>
    </row>
    <row r="286" spans="17:18">
      <c r="Q286" s="48"/>
      <c r="R286" s="86"/>
    </row>
    <row r="287" spans="17:18">
      <c r="Q287" s="48"/>
      <c r="R287" s="86"/>
    </row>
    <row r="288" spans="17:18">
      <c r="Q288" s="48"/>
      <c r="R288" s="86"/>
    </row>
    <row r="289" spans="17:18">
      <c r="Q289" s="48"/>
      <c r="R289" s="86"/>
    </row>
    <row r="290" spans="17:18">
      <c r="Q290" s="48"/>
      <c r="R290" s="86"/>
    </row>
  </sheetData>
  <sheetProtection password="DC94" sheet="1" objects="1" scenarios="1"/>
  <mergeCells count="87">
    <mergeCell ref="A5:B5"/>
    <mergeCell ref="C5:F5"/>
    <mergeCell ref="H5:K5"/>
    <mergeCell ref="A2:B2"/>
    <mergeCell ref="A3:K3"/>
    <mergeCell ref="A4:B4"/>
    <mergeCell ref="C4:F4"/>
    <mergeCell ref="H4:K4"/>
    <mergeCell ref="A6:B6"/>
    <mergeCell ref="C6:F6"/>
    <mergeCell ref="H6:K6"/>
    <mergeCell ref="A9:A10"/>
    <mergeCell ref="B9:B10"/>
    <mergeCell ref="C9:D10"/>
    <mergeCell ref="E9:F10"/>
    <mergeCell ref="G9:G10"/>
    <mergeCell ref="H9:H10"/>
    <mergeCell ref="I9:I10"/>
    <mergeCell ref="C15:D15"/>
    <mergeCell ref="E15:F15"/>
    <mergeCell ref="J9:J10"/>
    <mergeCell ref="AC9:AH10"/>
    <mergeCell ref="C11:D11"/>
    <mergeCell ref="E11:F11"/>
    <mergeCell ref="T11:V11"/>
    <mergeCell ref="C12:D12"/>
    <mergeCell ref="E12:F12"/>
    <mergeCell ref="C13:D13"/>
    <mergeCell ref="E13:F13"/>
    <mergeCell ref="T13:V13"/>
    <mergeCell ref="C14:D14"/>
    <mergeCell ref="E14:F14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A42:B42"/>
    <mergeCell ref="C42:D42"/>
    <mergeCell ref="E42:F42"/>
  </mergeCells>
  <phoneticPr fontId="4"/>
  <dataValidations count="7">
    <dataValidation type="textLength" imeMode="off" operator="equal" allowBlank="1" showInputMessage="1" showErrorMessage="1" error="10桁で入力してください" sqref="C4:F4 H4:K4">
      <formula1>10</formula1>
    </dataValidation>
    <dataValidation imeMode="off" allowBlank="1" showInputMessage="1" showErrorMessage="1" sqref="J2 I11:I41 K43:K44"/>
    <dataValidation type="time" errorStyle="warning" operator="greaterThan" allowBlank="1" showInputMessage="1" showErrorMessage="1" errorTitle="利用時間不足" error="利用時間は１時間以上で申請可能です。" sqref="G11">
      <formula1>0.0416666666666667</formula1>
    </dataValidation>
    <dataValidation type="list" allowBlank="1" showInputMessage="1" showErrorMessage="1" sqref="H7">
      <formula1>"無,有"</formula1>
    </dataValidation>
    <dataValidation type="list" imeMode="disabled" allowBlank="1" showInputMessage="1" sqref="C11:F41">
      <formula1>$Q$3:$Q$231</formula1>
    </dataValidation>
    <dataValidation type="list" allowBlank="1" showInputMessage="1" showErrorMessage="1" error="西暦を数字で入力してください" sqref="A2:B2">
      <formula1>$O$3:$O$183</formula1>
    </dataValidation>
    <dataValidation type="list" allowBlank="1" showInputMessage="1" showErrorMessage="1" sqref="D2">
      <formula1>$P$3:$P$14</formula1>
    </dataValidation>
  </dataValidations>
  <printOptions horizontalCentered="1"/>
  <pageMargins left="0.51181102362204722" right="0.47244094488188981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02"/>
  <sheetViews>
    <sheetView showZeros="0" zoomScaleNormal="100" zoomScaleSheetLayoutView="90" workbookViewId="0">
      <selection activeCell="A75" sqref="A75"/>
    </sheetView>
  </sheetViews>
  <sheetFormatPr defaultRowHeight="12"/>
  <cols>
    <col min="1" max="1" width="5" style="2" customWidth="1"/>
    <col min="2" max="2" width="5.42578125" style="2" customWidth="1"/>
    <col min="3" max="6" width="7.28515625" style="48" customWidth="1"/>
    <col min="7" max="7" width="13.7109375" style="2" customWidth="1"/>
    <col min="8" max="11" width="10.7109375" style="2" customWidth="1"/>
    <col min="12" max="12" width="0" style="2" hidden="1" customWidth="1"/>
    <col min="13" max="17" width="9.140625" style="2" hidden="1" customWidth="1"/>
    <col min="18" max="18" width="11.85546875" style="2" hidden="1" customWidth="1"/>
    <col min="19" max="19" width="9.140625" style="2" hidden="1" customWidth="1"/>
    <col min="20" max="20" width="16.42578125" style="2" hidden="1" customWidth="1"/>
    <col min="21" max="21" width="9.140625" style="2" hidden="1" customWidth="1"/>
    <col min="22" max="22" width="7.7109375" style="2" hidden="1" customWidth="1"/>
    <col min="23" max="23" width="16.42578125" style="2" hidden="1" customWidth="1"/>
    <col min="24" max="24" width="9.140625" style="2" hidden="1" customWidth="1"/>
    <col min="25" max="16384" width="9.140625" style="2"/>
  </cols>
  <sheetData>
    <row r="1" spans="1:34">
      <c r="A1" s="39" t="s">
        <v>52</v>
      </c>
      <c r="B1" s="39"/>
      <c r="C1" s="39"/>
      <c r="D1" s="39"/>
      <c r="E1" s="39"/>
      <c r="F1" s="40"/>
      <c r="G1" s="40"/>
      <c r="H1" s="40"/>
      <c r="I1" s="40"/>
      <c r="J1" s="40"/>
      <c r="K1" s="40"/>
      <c r="N1" s="2" t="s">
        <v>53</v>
      </c>
      <c r="T1" s="2" t="s">
        <v>54</v>
      </c>
    </row>
    <row r="2" spans="1:34" ht="22.5" customHeight="1">
      <c r="A2" s="323">
        <v>2021</v>
      </c>
      <c r="B2" s="323"/>
      <c r="C2" s="41" t="s">
        <v>55</v>
      </c>
      <c r="D2" s="97">
        <v>7</v>
      </c>
      <c r="E2" s="41" t="s">
        <v>56</v>
      </c>
      <c r="F2" s="40"/>
      <c r="G2" s="40"/>
      <c r="H2" s="40"/>
      <c r="I2" s="42"/>
      <c r="J2" s="43"/>
      <c r="K2" s="44"/>
      <c r="N2" s="45" t="s">
        <v>57</v>
      </c>
      <c r="O2" s="45" t="s">
        <v>58</v>
      </c>
      <c r="P2" s="45" t="s">
        <v>59</v>
      </c>
      <c r="Q2" s="45" t="s">
        <v>19</v>
      </c>
      <c r="R2" s="45" t="s">
        <v>60</v>
      </c>
      <c r="T2" s="45" t="s">
        <v>61</v>
      </c>
      <c r="U2" s="45" t="s">
        <v>62</v>
      </c>
      <c r="V2" s="45" t="s">
        <v>63</v>
      </c>
      <c r="W2" s="45" t="s">
        <v>64</v>
      </c>
    </row>
    <row r="3" spans="1:34" ht="21" customHeight="1">
      <c r="A3" s="324" t="s">
        <v>65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M3" s="2">
        <v>1</v>
      </c>
      <c r="N3" s="203">
        <f t="shared" ref="N3:N33" si="0">IF($G11="","",FLOOR($G11+"0:10","0:30"))</f>
        <v>6.25E-2</v>
      </c>
      <c r="O3" s="2">
        <v>2020</v>
      </c>
      <c r="P3" s="47">
        <v>1</v>
      </c>
      <c r="Q3" s="48">
        <v>0.20833333333333801</v>
      </c>
      <c r="R3" s="47" t="str">
        <f t="shared" ref="R3:R33" si="1">IF($I11="","",$I11)</f>
        <v/>
      </c>
      <c r="T3" s="49" t="s">
        <v>66</v>
      </c>
      <c r="U3" s="50">
        <f>$N$35*24*2</f>
        <v>5</v>
      </c>
      <c r="V3" s="51">
        <v>900</v>
      </c>
      <c r="W3" s="52">
        <f>U3*V3</f>
        <v>4500</v>
      </c>
    </row>
    <row r="4" spans="1:34" ht="16.5" customHeight="1">
      <c r="A4" s="325" t="s">
        <v>3</v>
      </c>
      <c r="B4" s="326"/>
      <c r="C4" s="327">
        <v>1234567890</v>
      </c>
      <c r="D4" s="328"/>
      <c r="E4" s="328"/>
      <c r="F4" s="329"/>
      <c r="G4" s="55" t="s">
        <v>4</v>
      </c>
      <c r="H4" s="327">
        <v>3360100000</v>
      </c>
      <c r="I4" s="328"/>
      <c r="J4" s="328"/>
      <c r="K4" s="329"/>
      <c r="M4" s="2">
        <v>2</v>
      </c>
      <c r="N4" s="203">
        <f t="shared" si="0"/>
        <v>4.1666666666666664E-2</v>
      </c>
      <c r="O4" s="2">
        <v>2021</v>
      </c>
      <c r="P4" s="47">
        <v>2</v>
      </c>
      <c r="Q4" s="48">
        <v>0.21180555555556099</v>
      </c>
      <c r="R4" s="47" t="str">
        <f t="shared" si="1"/>
        <v/>
      </c>
      <c r="T4" s="49" t="s">
        <v>67</v>
      </c>
      <c r="U4" s="50">
        <f>$R$35</f>
        <v>0</v>
      </c>
      <c r="V4" s="51">
        <v>1000</v>
      </c>
      <c r="W4" s="52">
        <f>U4*V4</f>
        <v>0</v>
      </c>
      <c r="X4" s="2" t="s">
        <v>68</v>
      </c>
    </row>
    <row r="5" spans="1:34" ht="20.100000000000001" customHeight="1" thickBot="1">
      <c r="A5" s="321" t="s">
        <v>5</v>
      </c>
      <c r="B5" s="322"/>
      <c r="C5" s="308" t="s">
        <v>87</v>
      </c>
      <c r="D5" s="309"/>
      <c r="E5" s="309"/>
      <c r="F5" s="310"/>
      <c r="G5" s="53" t="s">
        <v>6</v>
      </c>
      <c r="H5" s="311" t="s">
        <v>88</v>
      </c>
      <c r="I5" s="312"/>
      <c r="J5" s="313"/>
      <c r="K5" s="314"/>
      <c r="M5" s="2">
        <v>3</v>
      </c>
      <c r="N5" s="203" t="str">
        <f t="shared" si="0"/>
        <v/>
      </c>
      <c r="O5" s="2">
        <v>2022</v>
      </c>
      <c r="P5" s="47">
        <v>3</v>
      </c>
      <c r="Q5" s="48">
        <v>0.21527777777778401</v>
      </c>
      <c r="R5" s="47" t="str">
        <f t="shared" si="1"/>
        <v/>
      </c>
      <c r="T5" s="49"/>
      <c r="U5" s="12"/>
      <c r="V5" s="51"/>
      <c r="W5" s="54"/>
    </row>
    <row r="6" spans="1:34" ht="20.100000000000001" customHeight="1" thickBot="1">
      <c r="A6" s="307" t="s">
        <v>69</v>
      </c>
      <c r="B6" s="307"/>
      <c r="C6" s="308" t="s">
        <v>89</v>
      </c>
      <c r="D6" s="309"/>
      <c r="E6" s="309"/>
      <c r="F6" s="310"/>
      <c r="G6" s="53" t="s">
        <v>70</v>
      </c>
      <c r="H6" s="311">
        <v>50</v>
      </c>
      <c r="I6" s="312"/>
      <c r="J6" s="313"/>
      <c r="K6" s="314"/>
      <c r="L6" s="56"/>
      <c r="M6" s="2">
        <v>4</v>
      </c>
      <c r="N6" s="203" t="str">
        <f t="shared" si="0"/>
        <v/>
      </c>
      <c r="O6" s="2">
        <v>2023</v>
      </c>
      <c r="P6" s="47">
        <v>4</v>
      </c>
      <c r="Q6" s="48">
        <v>0.21875000000000699</v>
      </c>
      <c r="R6" s="47" t="str">
        <f t="shared" si="1"/>
        <v/>
      </c>
      <c r="T6" s="57" t="s">
        <v>71</v>
      </c>
      <c r="U6" s="58"/>
      <c r="V6" s="59"/>
      <c r="W6" s="60">
        <f>SUM(W3:W5)</f>
        <v>4500</v>
      </c>
      <c r="X6" s="1" t="s">
        <v>72</v>
      </c>
      <c r="AC6" s="61"/>
    </row>
    <row r="7" spans="1:34" ht="20.100000000000001" customHeight="1">
      <c r="A7" s="62"/>
      <c r="B7" s="62"/>
      <c r="C7" s="63"/>
      <c r="D7" s="63"/>
      <c r="E7" s="63"/>
      <c r="F7" s="63"/>
      <c r="G7" s="55" t="s">
        <v>73</v>
      </c>
      <c r="H7" s="98" t="s">
        <v>90</v>
      </c>
      <c r="I7" s="65"/>
      <c r="J7" s="65"/>
      <c r="K7" s="65"/>
      <c r="L7" s="56"/>
      <c r="M7" s="2">
        <v>5</v>
      </c>
      <c r="N7" s="203" t="str">
        <f t="shared" si="0"/>
        <v/>
      </c>
      <c r="O7" s="2">
        <v>2024</v>
      </c>
      <c r="P7" s="47">
        <v>5</v>
      </c>
      <c r="Q7" s="48">
        <v>0.22222222222223001</v>
      </c>
      <c r="R7" s="47" t="str">
        <f t="shared" si="1"/>
        <v/>
      </c>
      <c r="T7" s="66"/>
      <c r="U7" s="18"/>
      <c r="V7" s="18"/>
      <c r="W7" s="67"/>
      <c r="X7" s="1"/>
      <c r="AC7" s="61"/>
    </row>
    <row r="8" spans="1:34" ht="12" customHeight="1">
      <c r="A8" s="40"/>
      <c r="B8" s="40"/>
      <c r="C8" s="40"/>
      <c r="D8" s="40"/>
      <c r="E8" s="40"/>
      <c r="F8" s="40"/>
      <c r="G8" s="68"/>
      <c r="H8" s="69"/>
      <c r="I8" s="40"/>
      <c r="J8" s="40"/>
      <c r="K8" s="40"/>
      <c r="M8" s="2">
        <v>6</v>
      </c>
      <c r="N8" s="203" t="str">
        <f t="shared" si="0"/>
        <v/>
      </c>
      <c r="O8" s="2">
        <v>2025</v>
      </c>
      <c r="P8" s="47">
        <v>6</v>
      </c>
      <c r="Q8" s="48">
        <v>0.225694444444453</v>
      </c>
      <c r="R8" s="47" t="str">
        <f t="shared" si="1"/>
        <v/>
      </c>
      <c r="X8" s="1" t="s">
        <v>74</v>
      </c>
      <c r="AC8" s="61"/>
    </row>
    <row r="9" spans="1:34" ht="12" customHeight="1">
      <c r="A9" s="306" t="s">
        <v>9</v>
      </c>
      <c r="B9" s="306" t="s">
        <v>10</v>
      </c>
      <c r="C9" s="315" t="s">
        <v>75</v>
      </c>
      <c r="D9" s="316"/>
      <c r="E9" s="315" t="s">
        <v>76</v>
      </c>
      <c r="F9" s="316"/>
      <c r="G9" s="319" t="s">
        <v>77</v>
      </c>
      <c r="H9" s="319" t="s">
        <v>78</v>
      </c>
      <c r="I9" s="306" t="s">
        <v>79</v>
      </c>
      <c r="J9" s="306" t="s">
        <v>80</v>
      </c>
      <c r="K9" s="70" t="s">
        <v>81</v>
      </c>
      <c r="M9" s="2">
        <v>7</v>
      </c>
      <c r="N9" s="203" t="str">
        <f t="shared" si="0"/>
        <v/>
      </c>
      <c r="O9" s="2">
        <v>2026</v>
      </c>
      <c r="P9" s="47">
        <v>7</v>
      </c>
      <c r="Q9" s="48">
        <v>0.22916666666667601</v>
      </c>
      <c r="R9" s="47" t="str">
        <f t="shared" si="1"/>
        <v/>
      </c>
      <c r="AC9" s="276"/>
      <c r="AD9" s="276"/>
      <c r="AE9" s="276"/>
      <c r="AF9" s="276"/>
      <c r="AG9" s="276"/>
      <c r="AH9" s="276"/>
    </row>
    <row r="10" spans="1:34" ht="12" customHeight="1">
      <c r="A10" s="306"/>
      <c r="B10" s="306"/>
      <c r="C10" s="317"/>
      <c r="D10" s="318"/>
      <c r="E10" s="317"/>
      <c r="F10" s="318"/>
      <c r="G10" s="320"/>
      <c r="H10" s="320"/>
      <c r="I10" s="306"/>
      <c r="J10" s="306"/>
      <c r="K10" s="71" t="s">
        <v>82</v>
      </c>
      <c r="M10" s="2">
        <v>8</v>
      </c>
      <c r="N10" s="203" t="str">
        <f t="shared" si="0"/>
        <v/>
      </c>
      <c r="O10" s="2">
        <v>2027</v>
      </c>
      <c r="P10" s="47">
        <v>8</v>
      </c>
      <c r="Q10" s="48">
        <v>0.232638888888899</v>
      </c>
      <c r="R10" s="47" t="str">
        <f t="shared" si="1"/>
        <v/>
      </c>
      <c r="AC10" s="276"/>
      <c r="AD10" s="276"/>
      <c r="AE10" s="276"/>
      <c r="AF10" s="276"/>
      <c r="AG10" s="276"/>
      <c r="AH10" s="276"/>
    </row>
    <row r="11" spans="1:34" ht="18.95" customHeight="1">
      <c r="A11" s="72">
        <f>IF(OR($A$2="",$D$2=""),"",DATE($A$2,$D$2,1))</f>
        <v>44378</v>
      </c>
      <c r="B11" s="73">
        <f>IF($A11="","",WEEKDAY($A11,1))</f>
        <v>5</v>
      </c>
      <c r="C11" s="303">
        <v>0.33333333333336501</v>
      </c>
      <c r="D11" s="304"/>
      <c r="E11" s="303">
        <v>0.395833333333379</v>
      </c>
      <c r="F11" s="304"/>
      <c r="G11" s="74">
        <f>IF(OR(C11="",E11=""),"",E11-C11)</f>
        <v>6.2500000000013989E-2</v>
      </c>
      <c r="H11" s="75">
        <f>IF($N3="","",($N3*24)*2*900)</f>
        <v>2700</v>
      </c>
      <c r="I11" s="99"/>
      <c r="J11" s="75">
        <f t="shared" ref="J11:J41" si="2">IF($H$7="","",IF($H$7="無","",IFERROR(($H11+$I11)*0.1,"")))</f>
        <v>270</v>
      </c>
      <c r="K11" s="76">
        <f t="shared" ref="K11:K41" si="3">IF($H11="","",$H11+$I11-IF($J11="",0,$J11))</f>
        <v>2430</v>
      </c>
      <c r="M11" s="2">
        <v>9</v>
      </c>
      <c r="N11" s="203" t="str">
        <f t="shared" si="0"/>
        <v/>
      </c>
      <c r="O11" s="2">
        <v>2028</v>
      </c>
      <c r="P11" s="47">
        <v>9</v>
      </c>
      <c r="Q11" s="48">
        <v>0.23611111111112201</v>
      </c>
      <c r="R11" s="47" t="str">
        <f t="shared" si="1"/>
        <v/>
      </c>
      <c r="T11" s="277" t="s">
        <v>83</v>
      </c>
      <c r="U11" s="277"/>
      <c r="V11" s="277"/>
      <c r="W11" s="77">
        <f>$J$42</f>
        <v>450</v>
      </c>
    </row>
    <row r="12" spans="1:34" ht="18.95" customHeight="1" thickBot="1">
      <c r="A12" s="72">
        <f t="shared" ref="A12:A39" si="4">IF($A$11="","",IF(MONTH(A11+1)=$D$2,A11+1,""))</f>
        <v>44379</v>
      </c>
      <c r="B12" s="73">
        <f t="shared" ref="B12:B41" si="5">IF($A12="","",WEEKDAY($A12,1))</f>
        <v>6</v>
      </c>
      <c r="C12" s="303">
        <v>0.35416666666666669</v>
      </c>
      <c r="D12" s="304"/>
      <c r="E12" s="303">
        <v>0.39583333333333331</v>
      </c>
      <c r="F12" s="304"/>
      <c r="G12" s="74">
        <f t="shared" ref="G12:G41" si="6">IF(OR(C12="",E12=""),"",E12-C12)</f>
        <v>4.166666666666663E-2</v>
      </c>
      <c r="H12" s="75">
        <f>IF($N4="","",($N4*24)*2*900)</f>
        <v>1800</v>
      </c>
      <c r="I12" s="99"/>
      <c r="J12" s="75">
        <f t="shared" si="2"/>
        <v>180</v>
      </c>
      <c r="K12" s="76">
        <f t="shared" si="3"/>
        <v>1620</v>
      </c>
      <c r="L12" s="78"/>
      <c r="M12" s="2">
        <v>10</v>
      </c>
      <c r="N12" s="203" t="str">
        <f t="shared" si="0"/>
        <v/>
      </c>
      <c r="O12" s="2">
        <v>2029</v>
      </c>
      <c r="P12" s="47">
        <v>10</v>
      </c>
      <c r="Q12" s="48">
        <v>0.239583333333345</v>
      </c>
      <c r="R12" s="47" t="str">
        <f t="shared" si="1"/>
        <v/>
      </c>
      <c r="T12" s="3"/>
      <c r="U12" s="3"/>
      <c r="V12" s="3"/>
      <c r="W12" s="3"/>
    </row>
    <row r="13" spans="1:34" ht="18.95" customHeight="1" thickBot="1">
      <c r="A13" s="72">
        <f t="shared" si="4"/>
        <v>44380</v>
      </c>
      <c r="B13" s="73">
        <f t="shared" si="5"/>
        <v>7</v>
      </c>
      <c r="C13" s="303"/>
      <c r="D13" s="304"/>
      <c r="E13" s="303"/>
      <c r="F13" s="304"/>
      <c r="G13" s="74" t="str">
        <f t="shared" si="6"/>
        <v/>
      </c>
      <c r="H13" s="75" t="str">
        <f>IF($N5="","",($N5*24)*2*900)</f>
        <v/>
      </c>
      <c r="I13" s="99"/>
      <c r="J13" s="75" t="str">
        <f t="shared" si="2"/>
        <v/>
      </c>
      <c r="K13" s="76" t="str">
        <f t="shared" si="3"/>
        <v/>
      </c>
      <c r="M13" s="2">
        <v>11</v>
      </c>
      <c r="N13" s="203" t="str">
        <f t="shared" si="0"/>
        <v/>
      </c>
      <c r="O13" s="2">
        <v>2030</v>
      </c>
      <c r="P13" s="47">
        <v>11</v>
      </c>
      <c r="Q13" s="48">
        <v>0.24305555555556799</v>
      </c>
      <c r="R13" s="47" t="str">
        <f t="shared" si="1"/>
        <v/>
      </c>
      <c r="T13" s="277" t="s">
        <v>84</v>
      </c>
      <c r="U13" s="277"/>
      <c r="V13" s="278"/>
      <c r="W13" s="79">
        <f>$W$6-$W$11</f>
        <v>4050</v>
      </c>
    </row>
    <row r="14" spans="1:34" ht="18.95" customHeight="1">
      <c r="A14" s="72">
        <f t="shared" si="4"/>
        <v>44381</v>
      </c>
      <c r="B14" s="73">
        <f t="shared" si="5"/>
        <v>1</v>
      </c>
      <c r="C14" s="303"/>
      <c r="D14" s="304"/>
      <c r="E14" s="303"/>
      <c r="F14" s="304"/>
      <c r="G14" s="74" t="str">
        <f t="shared" si="6"/>
        <v/>
      </c>
      <c r="H14" s="75" t="str">
        <f>IF($N6="","",($N6*24)*2*900)</f>
        <v/>
      </c>
      <c r="I14" s="99"/>
      <c r="J14" s="75" t="str">
        <f t="shared" si="2"/>
        <v/>
      </c>
      <c r="K14" s="76" t="str">
        <f t="shared" si="3"/>
        <v/>
      </c>
      <c r="M14" s="2">
        <v>12</v>
      </c>
      <c r="N14" s="203" t="str">
        <f t="shared" si="0"/>
        <v/>
      </c>
      <c r="O14" s="2">
        <v>2031</v>
      </c>
      <c r="P14" s="47">
        <v>12</v>
      </c>
      <c r="Q14" s="48">
        <v>0.246527777777791</v>
      </c>
      <c r="R14" s="47" t="str">
        <f t="shared" si="1"/>
        <v/>
      </c>
    </row>
    <row r="15" spans="1:34" ht="18.95" customHeight="1">
      <c r="A15" s="72">
        <f t="shared" si="4"/>
        <v>44382</v>
      </c>
      <c r="B15" s="73">
        <f t="shared" si="5"/>
        <v>2</v>
      </c>
      <c r="C15" s="303"/>
      <c r="D15" s="304"/>
      <c r="E15" s="303"/>
      <c r="F15" s="304"/>
      <c r="G15" s="74" t="str">
        <f t="shared" si="6"/>
        <v/>
      </c>
      <c r="H15" s="75" t="str">
        <f t="shared" ref="H15:H41" si="7">IF($N7="","",($N7*24)*2*900)</f>
        <v/>
      </c>
      <c r="I15" s="99"/>
      <c r="J15" s="75" t="str">
        <f t="shared" si="2"/>
        <v/>
      </c>
      <c r="K15" s="76" t="str">
        <f t="shared" si="3"/>
        <v/>
      </c>
      <c r="M15" s="2">
        <v>13</v>
      </c>
      <c r="N15" s="203" t="str">
        <f t="shared" si="0"/>
        <v/>
      </c>
      <c r="O15" s="2">
        <v>2032</v>
      </c>
      <c r="P15" s="80"/>
      <c r="Q15" s="48">
        <v>0.25000000000001399</v>
      </c>
      <c r="R15" s="47" t="str">
        <f t="shared" si="1"/>
        <v/>
      </c>
    </row>
    <row r="16" spans="1:34" ht="18.95" customHeight="1">
      <c r="A16" s="72">
        <f t="shared" si="4"/>
        <v>44383</v>
      </c>
      <c r="B16" s="73">
        <f t="shared" si="5"/>
        <v>3</v>
      </c>
      <c r="C16" s="303"/>
      <c r="D16" s="304"/>
      <c r="E16" s="303"/>
      <c r="F16" s="304"/>
      <c r="G16" s="74" t="str">
        <f t="shared" si="6"/>
        <v/>
      </c>
      <c r="H16" s="75" t="str">
        <f t="shared" si="7"/>
        <v/>
      </c>
      <c r="I16" s="99"/>
      <c r="J16" s="75" t="str">
        <f t="shared" si="2"/>
        <v/>
      </c>
      <c r="K16" s="76" t="str">
        <f t="shared" si="3"/>
        <v/>
      </c>
      <c r="M16" s="2">
        <v>14</v>
      </c>
      <c r="N16" s="203" t="str">
        <f t="shared" si="0"/>
        <v/>
      </c>
      <c r="O16" s="2">
        <v>2033</v>
      </c>
      <c r="P16" s="80"/>
      <c r="Q16" s="48">
        <v>0.25347222222223698</v>
      </c>
      <c r="R16" s="47" t="str">
        <f t="shared" si="1"/>
        <v/>
      </c>
      <c r="T16" s="81">
        <f>H12+I12+J12</f>
        <v>1980</v>
      </c>
    </row>
    <row r="17" spans="1:18" ht="18.95" customHeight="1">
      <c r="A17" s="72">
        <f t="shared" si="4"/>
        <v>44384</v>
      </c>
      <c r="B17" s="73">
        <f t="shared" si="5"/>
        <v>4</v>
      </c>
      <c r="C17" s="303"/>
      <c r="D17" s="304"/>
      <c r="E17" s="303"/>
      <c r="F17" s="304"/>
      <c r="G17" s="74" t="str">
        <f t="shared" si="6"/>
        <v/>
      </c>
      <c r="H17" s="75" t="str">
        <f t="shared" si="7"/>
        <v/>
      </c>
      <c r="I17" s="99"/>
      <c r="J17" s="75" t="str">
        <f t="shared" si="2"/>
        <v/>
      </c>
      <c r="K17" s="76" t="str">
        <f t="shared" si="3"/>
        <v/>
      </c>
      <c r="M17" s="2">
        <v>15</v>
      </c>
      <c r="N17" s="203" t="str">
        <f t="shared" si="0"/>
        <v/>
      </c>
      <c r="O17" s="2">
        <v>2034</v>
      </c>
      <c r="P17" s="80"/>
      <c r="Q17" s="48">
        <v>0.25694444444446002</v>
      </c>
      <c r="R17" s="47" t="str">
        <f t="shared" si="1"/>
        <v/>
      </c>
    </row>
    <row r="18" spans="1:18" ht="18.95" customHeight="1">
      <c r="A18" s="72">
        <f t="shared" si="4"/>
        <v>44385</v>
      </c>
      <c r="B18" s="73">
        <f t="shared" si="5"/>
        <v>5</v>
      </c>
      <c r="C18" s="303"/>
      <c r="D18" s="304"/>
      <c r="E18" s="303"/>
      <c r="F18" s="304"/>
      <c r="G18" s="74" t="str">
        <f t="shared" si="6"/>
        <v/>
      </c>
      <c r="H18" s="75" t="str">
        <f t="shared" si="7"/>
        <v/>
      </c>
      <c r="I18" s="99"/>
      <c r="J18" s="75" t="str">
        <f t="shared" si="2"/>
        <v/>
      </c>
      <c r="K18" s="76" t="str">
        <f t="shared" si="3"/>
        <v/>
      </c>
      <c r="M18" s="2">
        <v>16</v>
      </c>
      <c r="N18" s="203" t="str">
        <f t="shared" si="0"/>
        <v/>
      </c>
      <c r="O18" s="2">
        <v>2035</v>
      </c>
      <c r="P18" s="80"/>
      <c r="Q18" s="48">
        <v>0.26041666666668301</v>
      </c>
      <c r="R18" s="47" t="str">
        <f t="shared" si="1"/>
        <v/>
      </c>
    </row>
    <row r="19" spans="1:18" ht="18.95" customHeight="1">
      <c r="A19" s="72">
        <f t="shared" si="4"/>
        <v>44386</v>
      </c>
      <c r="B19" s="73">
        <f t="shared" si="5"/>
        <v>6</v>
      </c>
      <c r="C19" s="303"/>
      <c r="D19" s="304"/>
      <c r="E19" s="303"/>
      <c r="F19" s="304"/>
      <c r="G19" s="74" t="str">
        <f t="shared" si="6"/>
        <v/>
      </c>
      <c r="H19" s="75" t="str">
        <f t="shared" si="7"/>
        <v/>
      </c>
      <c r="I19" s="99"/>
      <c r="J19" s="75" t="str">
        <f t="shared" si="2"/>
        <v/>
      </c>
      <c r="K19" s="76" t="str">
        <f t="shared" si="3"/>
        <v/>
      </c>
      <c r="M19" s="2">
        <v>17</v>
      </c>
      <c r="N19" s="203" t="str">
        <f t="shared" si="0"/>
        <v/>
      </c>
      <c r="O19" s="2">
        <v>2036</v>
      </c>
      <c r="P19" s="80"/>
      <c r="Q19" s="48">
        <v>0.26388888888890599</v>
      </c>
      <c r="R19" s="47" t="str">
        <f t="shared" si="1"/>
        <v/>
      </c>
    </row>
    <row r="20" spans="1:18" ht="18.95" customHeight="1">
      <c r="A20" s="72">
        <f t="shared" si="4"/>
        <v>44387</v>
      </c>
      <c r="B20" s="73">
        <f t="shared" si="5"/>
        <v>7</v>
      </c>
      <c r="C20" s="303"/>
      <c r="D20" s="304"/>
      <c r="E20" s="303"/>
      <c r="F20" s="304"/>
      <c r="G20" s="74" t="str">
        <f t="shared" si="6"/>
        <v/>
      </c>
      <c r="H20" s="75" t="str">
        <f t="shared" si="7"/>
        <v/>
      </c>
      <c r="I20" s="99"/>
      <c r="J20" s="75" t="str">
        <f t="shared" si="2"/>
        <v/>
      </c>
      <c r="K20" s="76" t="str">
        <f t="shared" si="3"/>
        <v/>
      </c>
      <c r="M20" s="2">
        <v>18</v>
      </c>
      <c r="N20" s="203" t="str">
        <f t="shared" si="0"/>
        <v/>
      </c>
      <c r="O20" s="2">
        <v>2037</v>
      </c>
      <c r="P20" s="80"/>
      <c r="Q20" s="48">
        <v>0.26736111111112898</v>
      </c>
      <c r="R20" s="47" t="str">
        <f t="shared" si="1"/>
        <v/>
      </c>
    </row>
    <row r="21" spans="1:18" ht="18.95" customHeight="1">
      <c r="A21" s="72">
        <f t="shared" si="4"/>
        <v>44388</v>
      </c>
      <c r="B21" s="73">
        <f t="shared" si="5"/>
        <v>1</v>
      </c>
      <c r="C21" s="303"/>
      <c r="D21" s="304"/>
      <c r="E21" s="303"/>
      <c r="F21" s="304"/>
      <c r="G21" s="74" t="str">
        <f t="shared" si="6"/>
        <v/>
      </c>
      <c r="H21" s="75" t="str">
        <f t="shared" si="7"/>
        <v/>
      </c>
      <c r="I21" s="99"/>
      <c r="J21" s="75" t="str">
        <f t="shared" si="2"/>
        <v/>
      </c>
      <c r="K21" s="76" t="str">
        <f t="shared" si="3"/>
        <v/>
      </c>
      <c r="M21" s="2">
        <v>19</v>
      </c>
      <c r="N21" s="203" t="str">
        <f t="shared" si="0"/>
        <v/>
      </c>
      <c r="O21" s="2">
        <v>2038</v>
      </c>
      <c r="P21" s="80"/>
      <c r="Q21" s="48">
        <v>0.27083333333335202</v>
      </c>
      <c r="R21" s="47" t="str">
        <f t="shared" si="1"/>
        <v/>
      </c>
    </row>
    <row r="22" spans="1:18" ht="18.95" customHeight="1">
      <c r="A22" s="72">
        <f t="shared" si="4"/>
        <v>44389</v>
      </c>
      <c r="B22" s="73">
        <f t="shared" si="5"/>
        <v>2</v>
      </c>
      <c r="C22" s="303"/>
      <c r="D22" s="304"/>
      <c r="E22" s="303"/>
      <c r="F22" s="304"/>
      <c r="G22" s="74" t="str">
        <f t="shared" si="6"/>
        <v/>
      </c>
      <c r="H22" s="75" t="str">
        <f t="shared" si="7"/>
        <v/>
      </c>
      <c r="I22" s="99"/>
      <c r="J22" s="75" t="str">
        <f t="shared" si="2"/>
        <v/>
      </c>
      <c r="K22" s="76" t="str">
        <f t="shared" si="3"/>
        <v/>
      </c>
      <c r="M22" s="2">
        <v>20</v>
      </c>
      <c r="N22" s="203" t="str">
        <f t="shared" si="0"/>
        <v/>
      </c>
      <c r="O22" s="2">
        <v>2039</v>
      </c>
      <c r="P22" s="80"/>
      <c r="Q22" s="48">
        <v>0.27430555555557501</v>
      </c>
      <c r="R22" s="47" t="str">
        <f t="shared" si="1"/>
        <v/>
      </c>
    </row>
    <row r="23" spans="1:18" ht="18.95" customHeight="1">
      <c r="A23" s="72">
        <f t="shared" si="4"/>
        <v>44390</v>
      </c>
      <c r="B23" s="73">
        <f t="shared" si="5"/>
        <v>3</v>
      </c>
      <c r="C23" s="303"/>
      <c r="D23" s="304"/>
      <c r="E23" s="303"/>
      <c r="F23" s="304"/>
      <c r="G23" s="74" t="str">
        <f t="shared" si="6"/>
        <v/>
      </c>
      <c r="H23" s="75" t="str">
        <f t="shared" si="7"/>
        <v/>
      </c>
      <c r="I23" s="99"/>
      <c r="J23" s="75" t="str">
        <f t="shared" si="2"/>
        <v/>
      </c>
      <c r="K23" s="76" t="str">
        <f t="shared" si="3"/>
        <v/>
      </c>
      <c r="M23" s="2">
        <v>21</v>
      </c>
      <c r="N23" s="203" t="str">
        <f t="shared" si="0"/>
        <v/>
      </c>
      <c r="O23" s="2">
        <v>2040</v>
      </c>
      <c r="P23" s="80"/>
      <c r="Q23" s="48">
        <v>0.277777777777798</v>
      </c>
      <c r="R23" s="47" t="str">
        <f t="shared" si="1"/>
        <v/>
      </c>
    </row>
    <row r="24" spans="1:18" ht="18.95" customHeight="1">
      <c r="A24" s="72">
        <f t="shared" si="4"/>
        <v>44391</v>
      </c>
      <c r="B24" s="73">
        <f t="shared" si="5"/>
        <v>4</v>
      </c>
      <c r="C24" s="303"/>
      <c r="D24" s="304"/>
      <c r="E24" s="303"/>
      <c r="F24" s="304"/>
      <c r="G24" s="74" t="str">
        <f t="shared" si="6"/>
        <v/>
      </c>
      <c r="H24" s="75" t="str">
        <f t="shared" si="7"/>
        <v/>
      </c>
      <c r="I24" s="99"/>
      <c r="J24" s="75" t="str">
        <f t="shared" si="2"/>
        <v/>
      </c>
      <c r="K24" s="76" t="str">
        <f t="shared" si="3"/>
        <v/>
      </c>
      <c r="M24" s="2">
        <v>22</v>
      </c>
      <c r="N24" s="203" t="str">
        <f t="shared" si="0"/>
        <v/>
      </c>
      <c r="O24" s="2">
        <v>2041</v>
      </c>
      <c r="P24" s="80"/>
      <c r="Q24" s="48">
        <v>0.28125000000002098</v>
      </c>
      <c r="R24" s="47" t="str">
        <f t="shared" si="1"/>
        <v/>
      </c>
    </row>
    <row r="25" spans="1:18" ht="18.95" customHeight="1">
      <c r="A25" s="72">
        <f t="shared" si="4"/>
        <v>44392</v>
      </c>
      <c r="B25" s="73">
        <f t="shared" si="5"/>
        <v>5</v>
      </c>
      <c r="C25" s="303"/>
      <c r="D25" s="304"/>
      <c r="E25" s="303"/>
      <c r="F25" s="304"/>
      <c r="G25" s="74" t="str">
        <f t="shared" si="6"/>
        <v/>
      </c>
      <c r="H25" s="75" t="str">
        <f t="shared" si="7"/>
        <v/>
      </c>
      <c r="I25" s="99"/>
      <c r="J25" s="75" t="str">
        <f t="shared" si="2"/>
        <v/>
      </c>
      <c r="K25" s="76" t="str">
        <f t="shared" si="3"/>
        <v/>
      </c>
      <c r="M25" s="2">
        <v>23</v>
      </c>
      <c r="N25" s="203" t="str">
        <f t="shared" si="0"/>
        <v/>
      </c>
      <c r="O25" s="2">
        <v>2042</v>
      </c>
      <c r="P25" s="80"/>
      <c r="Q25" s="48">
        <v>0.28472222222224403</v>
      </c>
      <c r="R25" s="47" t="str">
        <f t="shared" si="1"/>
        <v/>
      </c>
    </row>
    <row r="26" spans="1:18" ht="18.95" customHeight="1">
      <c r="A26" s="72">
        <f t="shared" si="4"/>
        <v>44393</v>
      </c>
      <c r="B26" s="73">
        <f t="shared" si="5"/>
        <v>6</v>
      </c>
      <c r="C26" s="303"/>
      <c r="D26" s="304"/>
      <c r="E26" s="303"/>
      <c r="F26" s="304"/>
      <c r="G26" s="74" t="str">
        <f t="shared" si="6"/>
        <v/>
      </c>
      <c r="H26" s="75" t="str">
        <f t="shared" si="7"/>
        <v/>
      </c>
      <c r="I26" s="99"/>
      <c r="J26" s="75" t="str">
        <f t="shared" si="2"/>
        <v/>
      </c>
      <c r="K26" s="76" t="str">
        <f t="shared" si="3"/>
        <v/>
      </c>
      <c r="M26" s="2">
        <v>24</v>
      </c>
      <c r="N26" s="203" t="str">
        <f t="shared" si="0"/>
        <v/>
      </c>
      <c r="O26" s="2">
        <v>2043</v>
      </c>
      <c r="P26" s="80"/>
      <c r="Q26" s="48">
        <v>0.28819444444446701</v>
      </c>
      <c r="R26" s="47" t="str">
        <f t="shared" si="1"/>
        <v/>
      </c>
    </row>
    <row r="27" spans="1:18" ht="18.95" customHeight="1">
      <c r="A27" s="72">
        <f t="shared" si="4"/>
        <v>44394</v>
      </c>
      <c r="B27" s="73">
        <f t="shared" si="5"/>
        <v>7</v>
      </c>
      <c r="C27" s="303"/>
      <c r="D27" s="304"/>
      <c r="E27" s="303"/>
      <c r="F27" s="304"/>
      <c r="G27" s="74" t="str">
        <f t="shared" si="6"/>
        <v/>
      </c>
      <c r="H27" s="75" t="str">
        <f t="shared" si="7"/>
        <v/>
      </c>
      <c r="I27" s="99"/>
      <c r="J27" s="75" t="str">
        <f t="shared" si="2"/>
        <v/>
      </c>
      <c r="K27" s="76" t="str">
        <f t="shared" si="3"/>
        <v/>
      </c>
      <c r="M27" s="2">
        <v>25</v>
      </c>
      <c r="N27" s="203" t="str">
        <f t="shared" si="0"/>
        <v/>
      </c>
      <c r="O27" s="2">
        <v>2044</v>
      </c>
      <c r="P27" s="80"/>
      <c r="Q27" s="48">
        <v>0.29166666666669</v>
      </c>
      <c r="R27" s="47" t="str">
        <f t="shared" si="1"/>
        <v/>
      </c>
    </row>
    <row r="28" spans="1:18" ht="18.95" customHeight="1">
      <c r="A28" s="72">
        <f t="shared" si="4"/>
        <v>44395</v>
      </c>
      <c r="B28" s="73">
        <f t="shared" si="5"/>
        <v>1</v>
      </c>
      <c r="C28" s="301"/>
      <c r="D28" s="302"/>
      <c r="E28" s="303"/>
      <c r="F28" s="304"/>
      <c r="G28" s="74" t="str">
        <f t="shared" si="6"/>
        <v/>
      </c>
      <c r="H28" s="75" t="str">
        <f t="shared" si="7"/>
        <v/>
      </c>
      <c r="I28" s="99"/>
      <c r="J28" s="75" t="str">
        <f t="shared" si="2"/>
        <v/>
      </c>
      <c r="K28" s="76" t="str">
        <f t="shared" si="3"/>
        <v/>
      </c>
      <c r="M28" s="2">
        <v>26</v>
      </c>
      <c r="N28" s="203" t="str">
        <f t="shared" si="0"/>
        <v/>
      </c>
      <c r="O28" s="2">
        <v>2045</v>
      </c>
      <c r="P28" s="80"/>
      <c r="Q28" s="48">
        <v>0.29513888888891299</v>
      </c>
      <c r="R28" s="47" t="str">
        <f t="shared" si="1"/>
        <v/>
      </c>
    </row>
    <row r="29" spans="1:18" ht="18.95" customHeight="1">
      <c r="A29" s="72">
        <f t="shared" si="4"/>
        <v>44396</v>
      </c>
      <c r="B29" s="73">
        <f t="shared" si="5"/>
        <v>2</v>
      </c>
      <c r="C29" s="301"/>
      <c r="D29" s="302"/>
      <c r="E29" s="303"/>
      <c r="F29" s="304"/>
      <c r="G29" s="74" t="str">
        <f t="shared" si="6"/>
        <v/>
      </c>
      <c r="H29" s="75" t="str">
        <f t="shared" si="7"/>
        <v/>
      </c>
      <c r="I29" s="99"/>
      <c r="J29" s="75" t="str">
        <f t="shared" si="2"/>
        <v/>
      </c>
      <c r="K29" s="76" t="str">
        <f t="shared" si="3"/>
        <v/>
      </c>
      <c r="M29" s="2">
        <v>27</v>
      </c>
      <c r="N29" s="203" t="str">
        <f t="shared" si="0"/>
        <v/>
      </c>
      <c r="O29" s="2">
        <v>2046</v>
      </c>
      <c r="P29" s="80"/>
      <c r="Q29" s="48">
        <v>0.29861111111113597</v>
      </c>
      <c r="R29" s="47" t="str">
        <f t="shared" si="1"/>
        <v/>
      </c>
    </row>
    <row r="30" spans="1:18" ht="18.95" customHeight="1">
      <c r="A30" s="72">
        <f t="shared" si="4"/>
        <v>44397</v>
      </c>
      <c r="B30" s="73">
        <f t="shared" si="5"/>
        <v>3</v>
      </c>
      <c r="C30" s="301"/>
      <c r="D30" s="302"/>
      <c r="E30" s="303"/>
      <c r="F30" s="304"/>
      <c r="G30" s="74" t="str">
        <f t="shared" si="6"/>
        <v/>
      </c>
      <c r="H30" s="75" t="str">
        <f t="shared" si="7"/>
        <v/>
      </c>
      <c r="I30" s="99"/>
      <c r="J30" s="75" t="str">
        <f t="shared" si="2"/>
        <v/>
      </c>
      <c r="K30" s="76" t="str">
        <f t="shared" si="3"/>
        <v/>
      </c>
      <c r="M30" s="2">
        <v>28</v>
      </c>
      <c r="N30" s="203" t="str">
        <f t="shared" si="0"/>
        <v/>
      </c>
      <c r="O30" s="2">
        <v>2047</v>
      </c>
      <c r="P30" s="80"/>
      <c r="Q30" s="48">
        <v>0.30208333333335902</v>
      </c>
      <c r="R30" s="47" t="str">
        <f t="shared" si="1"/>
        <v/>
      </c>
    </row>
    <row r="31" spans="1:18" ht="18.95" customHeight="1">
      <c r="A31" s="72">
        <f t="shared" si="4"/>
        <v>44398</v>
      </c>
      <c r="B31" s="73">
        <f t="shared" si="5"/>
        <v>4</v>
      </c>
      <c r="C31" s="301"/>
      <c r="D31" s="302"/>
      <c r="E31" s="303"/>
      <c r="F31" s="304"/>
      <c r="G31" s="74" t="str">
        <f t="shared" si="6"/>
        <v/>
      </c>
      <c r="H31" s="75" t="str">
        <f t="shared" si="7"/>
        <v/>
      </c>
      <c r="I31" s="99"/>
      <c r="J31" s="75" t="str">
        <f t="shared" si="2"/>
        <v/>
      </c>
      <c r="K31" s="76" t="str">
        <f t="shared" si="3"/>
        <v/>
      </c>
      <c r="M31" s="2">
        <v>29</v>
      </c>
      <c r="N31" s="203" t="str">
        <f t="shared" si="0"/>
        <v/>
      </c>
      <c r="O31" s="2">
        <v>2048</v>
      </c>
      <c r="P31" s="80"/>
      <c r="Q31" s="48">
        <v>0.305555555555582</v>
      </c>
      <c r="R31" s="47" t="str">
        <f t="shared" si="1"/>
        <v/>
      </c>
    </row>
    <row r="32" spans="1:18" ht="18.95" customHeight="1">
      <c r="A32" s="72">
        <f t="shared" si="4"/>
        <v>44399</v>
      </c>
      <c r="B32" s="73">
        <f t="shared" si="5"/>
        <v>5</v>
      </c>
      <c r="C32" s="301"/>
      <c r="D32" s="302"/>
      <c r="E32" s="303"/>
      <c r="F32" s="304"/>
      <c r="G32" s="74" t="str">
        <f t="shared" si="6"/>
        <v/>
      </c>
      <c r="H32" s="75" t="str">
        <f t="shared" si="7"/>
        <v/>
      </c>
      <c r="I32" s="99"/>
      <c r="J32" s="75" t="str">
        <f t="shared" si="2"/>
        <v/>
      </c>
      <c r="K32" s="76" t="str">
        <f t="shared" si="3"/>
        <v/>
      </c>
      <c r="M32" s="2">
        <v>30</v>
      </c>
      <c r="N32" s="203" t="str">
        <f t="shared" si="0"/>
        <v/>
      </c>
      <c r="O32" s="2">
        <v>2049</v>
      </c>
      <c r="P32" s="82"/>
      <c r="Q32" s="48">
        <v>0.30902777777780499</v>
      </c>
      <c r="R32" s="47" t="str">
        <f t="shared" si="1"/>
        <v/>
      </c>
    </row>
    <row r="33" spans="1:26" ht="18.95" customHeight="1">
      <c r="A33" s="72">
        <f t="shared" si="4"/>
        <v>44400</v>
      </c>
      <c r="B33" s="73">
        <f t="shared" si="5"/>
        <v>6</v>
      </c>
      <c r="C33" s="301"/>
      <c r="D33" s="302"/>
      <c r="E33" s="303"/>
      <c r="F33" s="304"/>
      <c r="G33" s="74" t="str">
        <f t="shared" si="6"/>
        <v/>
      </c>
      <c r="H33" s="75" t="str">
        <f t="shared" si="7"/>
        <v/>
      </c>
      <c r="I33" s="99"/>
      <c r="J33" s="75" t="str">
        <f t="shared" si="2"/>
        <v/>
      </c>
      <c r="K33" s="76" t="str">
        <f t="shared" si="3"/>
        <v/>
      </c>
      <c r="M33" s="2">
        <v>31</v>
      </c>
      <c r="N33" s="203" t="str">
        <f t="shared" si="0"/>
        <v/>
      </c>
      <c r="O33" s="2">
        <v>2050</v>
      </c>
      <c r="P33" s="82"/>
      <c r="Q33" s="48">
        <v>0.31250000000002798</v>
      </c>
      <c r="R33" s="47" t="str">
        <f t="shared" si="1"/>
        <v/>
      </c>
    </row>
    <row r="34" spans="1:26" ht="18.95" customHeight="1" thickBot="1">
      <c r="A34" s="72">
        <f t="shared" si="4"/>
        <v>44401</v>
      </c>
      <c r="B34" s="73">
        <f t="shared" si="5"/>
        <v>7</v>
      </c>
      <c r="C34" s="301"/>
      <c r="D34" s="302"/>
      <c r="E34" s="303"/>
      <c r="F34" s="304"/>
      <c r="G34" s="74" t="str">
        <f t="shared" si="6"/>
        <v/>
      </c>
      <c r="H34" s="75" t="str">
        <f t="shared" si="7"/>
        <v/>
      </c>
      <c r="I34" s="99"/>
      <c r="J34" s="75" t="str">
        <f t="shared" si="2"/>
        <v/>
      </c>
      <c r="K34" s="76" t="str">
        <f t="shared" si="3"/>
        <v/>
      </c>
      <c r="N34" s="204"/>
      <c r="O34" s="2">
        <v>2051</v>
      </c>
      <c r="P34" s="82"/>
      <c r="Q34" s="48">
        <v>0.31597222222225102</v>
      </c>
      <c r="R34" s="78"/>
    </row>
    <row r="35" spans="1:26" ht="18.95" customHeight="1" thickBot="1">
      <c r="A35" s="72">
        <f t="shared" si="4"/>
        <v>44402</v>
      </c>
      <c r="B35" s="73">
        <f t="shared" si="5"/>
        <v>1</v>
      </c>
      <c r="C35" s="301"/>
      <c r="D35" s="302"/>
      <c r="E35" s="303"/>
      <c r="F35" s="304"/>
      <c r="G35" s="74" t="str">
        <f t="shared" si="6"/>
        <v/>
      </c>
      <c r="H35" s="75" t="str">
        <f t="shared" si="7"/>
        <v/>
      </c>
      <c r="I35" s="99"/>
      <c r="J35" s="75" t="str">
        <f t="shared" si="2"/>
        <v/>
      </c>
      <c r="K35" s="76" t="str">
        <f t="shared" si="3"/>
        <v/>
      </c>
      <c r="N35" s="205">
        <f>SUM(N3:N33)</f>
        <v>0.10416666666666666</v>
      </c>
      <c r="O35" s="2">
        <v>2052</v>
      </c>
      <c r="P35" s="82"/>
      <c r="Q35" s="48">
        <v>0.31944444444447401</v>
      </c>
      <c r="R35" s="206">
        <f>COUNT($R$3:$R$33)</f>
        <v>0</v>
      </c>
    </row>
    <row r="36" spans="1:26" ht="18.95" customHeight="1">
      <c r="A36" s="72">
        <f t="shared" si="4"/>
        <v>44403</v>
      </c>
      <c r="B36" s="73">
        <f t="shared" si="5"/>
        <v>2</v>
      </c>
      <c r="C36" s="301"/>
      <c r="D36" s="302"/>
      <c r="E36" s="303"/>
      <c r="F36" s="304"/>
      <c r="G36" s="74" t="str">
        <f t="shared" si="6"/>
        <v/>
      </c>
      <c r="H36" s="75" t="str">
        <f t="shared" si="7"/>
        <v/>
      </c>
      <c r="I36" s="99"/>
      <c r="J36" s="75" t="str">
        <f t="shared" si="2"/>
        <v/>
      </c>
      <c r="K36" s="76" t="str">
        <f t="shared" si="3"/>
        <v/>
      </c>
      <c r="N36" s="204"/>
      <c r="O36" s="2">
        <v>2053</v>
      </c>
      <c r="P36" s="82"/>
      <c r="Q36" s="48">
        <v>0.322916666666696</v>
      </c>
      <c r="R36" s="86"/>
    </row>
    <row r="37" spans="1:26" ht="18.95" customHeight="1">
      <c r="A37" s="72">
        <f t="shared" si="4"/>
        <v>44404</v>
      </c>
      <c r="B37" s="73">
        <f t="shared" si="5"/>
        <v>3</v>
      </c>
      <c r="C37" s="301"/>
      <c r="D37" s="302"/>
      <c r="E37" s="303"/>
      <c r="F37" s="304"/>
      <c r="G37" s="74" t="str">
        <f t="shared" si="6"/>
        <v/>
      </c>
      <c r="H37" s="75" t="str">
        <f t="shared" si="7"/>
        <v/>
      </c>
      <c r="I37" s="99"/>
      <c r="J37" s="75" t="str">
        <f t="shared" si="2"/>
        <v/>
      </c>
      <c r="K37" s="76" t="str">
        <f t="shared" si="3"/>
        <v/>
      </c>
      <c r="N37" s="204"/>
      <c r="O37" s="2">
        <v>2054</v>
      </c>
      <c r="P37" s="82"/>
      <c r="Q37" s="48">
        <v>0.32638888888891898</v>
      </c>
      <c r="R37" s="86"/>
    </row>
    <row r="38" spans="1:26" ht="18.95" customHeight="1">
      <c r="A38" s="72">
        <f t="shared" si="4"/>
        <v>44405</v>
      </c>
      <c r="B38" s="73">
        <f t="shared" si="5"/>
        <v>4</v>
      </c>
      <c r="C38" s="301"/>
      <c r="D38" s="302"/>
      <c r="E38" s="303"/>
      <c r="F38" s="304"/>
      <c r="G38" s="74" t="str">
        <f t="shared" si="6"/>
        <v/>
      </c>
      <c r="H38" s="75" t="str">
        <f t="shared" si="7"/>
        <v/>
      </c>
      <c r="I38" s="99"/>
      <c r="J38" s="75" t="str">
        <f t="shared" si="2"/>
        <v/>
      </c>
      <c r="K38" s="76" t="str">
        <f t="shared" si="3"/>
        <v/>
      </c>
      <c r="N38" s="204"/>
      <c r="O38" s="2">
        <v>2055</v>
      </c>
      <c r="P38" s="82"/>
      <c r="Q38" s="48">
        <v>0.32986111111114202</v>
      </c>
      <c r="R38" s="86"/>
    </row>
    <row r="39" spans="1:26" ht="18.95" customHeight="1">
      <c r="A39" s="72">
        <f t="shared" si="4"/>
        <v>44406</v>
      </c>
      <c r="B39" s="73">
        <f t="shared" si="5"/>
        <v>5</v>
      </c>
      <c r="C39" s="301"/>
      <c r="D39" s="302"/>
      <c r="E39" s="303"/>
      <c r="F39" s="304"/>
      <c r="G39" s="74" t="str">
        <f t="shared" si="6"/>
        <v/>
      </c>
      <c r="H39" s="75" t="str">
        <f t="shared" si="7"/>
        <v/>
      </c>
      <c r="I39" s="99"/>
      <c r="J39" s="75" t="str">
        <f t="shared" si="2"/>
        <v/>
      </c>
      <c r="K39" s="76" t="str">
        <f t="shared" si="3"/>
        <v/>
      </c>
      <c r="O39" s="2">
        <v>2056</v>
      </c>
      <c r="P39" s="82"/>
      <c r="Q39" s="48">
        <v>0.33333333333336501</v>
      </c>
      <c r="R39" s="86"/>
    </row>
    <row r="40" spans="1:26" ht="18.95" customHeight="1">
      <c r="A40" s="72">
        <f>IF(OR($A$11="",$A$39=""),"",IF(MONTH(A39+1)=$D$2,A39+1,""))</f>
        <v>44407</v>
      </c>
      <c r="B40" s="73">
        <f t="shared" si="5"/>
        <v>6</v>
      </c>
      <c r="C40" s="301"/>
      <c r="D40" s="302"/>
      <c r="E40" s="303"/>
      <c r="F40" s="304"/>
      <c r="G40" s="74" t="str">
        <f t="shared" si="6"/>
        <v/>
      </c>
      <c r="H40" s="75" t="str">
        <f t="shared" si="7"/>
        <v/>
      </c>
      <c r="I40" s="99"/>
      <c r="J40" s="75" t="str">
        <f t="shared" si="2"/>
        <v/>
      </c>
      <c r="K40" s="76" t="str">
        <f t="shared" si="3"/>
        <v/>
      </c>
      <c r="O40" s="2">
        <v>2057</v>
      </c>
      <c r="P40" s="82"/>
      <c r="Q40" s="48">
        <v>0.336805555555588</v>
      </c>
      <c r="R40" s="86"/>
    </row>
    <row r="41" spans="1:26" ht="18.95" customHeight="1">
      <c r="A41" s="72">
        <f>IF(OR($A$11="",$A$39=""),"",IF(MONTH(A40+1)=$D$2,A40+1,""))</f>
        <v>44408</v>
      </c>
      <c r="B41" s="73">
        <f t="shared" si="5"/>
        <v>7</v>
      </c>
      <c r="C41" s="301"/>
      <c r="D41" s="302"/>
      <c r="E41" s="303"/>
      <c r="F41" s="304"/>
      <c r="G41" s="74" t="str">
        <f t="shared" si="6"/>
        <v/>
      </c>
      <c r="H41" s="75" t="str">
        <f t="shared" si="7"/>
        <v/>
      </c>
      <c r="I41" s="99"/>
      <c r="J41" s="75" t="str">
        <f t="shared" si="2"/>
        <v/>
      </c>
      <c r="K41" s="76" t="str">
        <f t="shared" si="3"/>
        <v/>
      </c>
      <c r="O41" s="2">
        <v>2058</v>
      </c>
      <c r="P41" s="82"/>
      <c r="Q41" s="48">
        <v>0.34027777777781099</v>
      </c>
      <c r="R41" s="86"/>
    </row>
    <row r="42" spans="1:26" ht="18.95" customHeight="1">
      <c r="A42" s="270" t="s">
        <v>22</v>
      </c>
      <c r="B42" s="270"/>
      <c r="C42" s="271"/>
      <c r="D42" s="305"/>
      <c r="E42" s="273"/>
      <c r="F42" s="274"/>
      <c r="G42" s="74">
        <f>SUM($N$3:$N$33)</f>
        <v>0.10416666666666666</v>
      </c>
      <c r="H42" s="75">
        <f>SUM($H$11:$H$41)</f>
        <v>4500</v>
      </c>
      <c r="I42" s="75">
        <f>SUM($I$11:$I$41)</f>
        <v>0</v>
      </c>
      <c r="J42" s="75">
        <f>SUM($J$11:$J$41)</f>
        <v>450</v>
      </c>
      <c r="K42" s="75">
        <f>SUM($K$11:$K$41)</f>
        <v>4050</v>
      </c>
      <c r="O42" s="2">
        <v>2059</v>
      </c>
      <c r="P42" s="82"/>
      <c r="Q42" s="48">
        <v>0.34375000000003397</v>
      </c>
      <c r="R42" s="86"/>
    </row>
    <row r="43" spans="1:26" ht="20.100000000000001" customHeight="1">
      <c r="A43" s="87"/>
      <c r="B43" s="88" t="s">
        <v>23</v>
      </c>
      <c r="C43" s="89"/>
      <c r="D43" s="90"/>
      <c r="E43" s="90"/>
      <c r="F43" s="90"/>
      <c r="G43" s="91">
        <f>G42*24*2</f>
        <v>5</v>
      </c>
      <c r="H43" s="65"/>
      <c r="I43" s="91">
        <f>IF($I$42="","",$I$42/1000)</f>
        <v>0</v>
      </c>
      <c r="J43" s="92" t="s">
        <v>24</v>
      </c>
      <c r="K43" s="100">
        <v>1</v>
      </c>
      <c r="O43" s="2">
        <v>2060</v>
      </c>
      <c r="P43" s="82"/>
      <c r="Q43" s="48">
        <v>0.34722222222225702</v>
      </c>
      <c r="R43" s="86"/>
      <c r="Z43" s="1"/>
    </row>
    <row r="44" spans="1:26" ht="18.95" customHeight="1">
      <c r="A44" s="93"/>
      <c r="B44" s="101"/>
      <c r="C44" s="102"/>
      <c r="D44" s="103" t="s">
        <v>85</v>
      </c>
      <c r="E44" s="102"/>
      <c r="F44" s="102"/>
      <c r="G44" s="104"/>
      <c r="H44" s="105"/>
      <c r="I44" s="95"/>
      <c r="J44" s="92" t="s">
        <v>26</v>
      </c>
      <c r="K44" s="100">
        <v>1</v>
      </c>
      <c r="O44" s="2">
        <v>2061</v>
      </c>
      <c r="P44" s="82"/>
      <c r="Q44" s="48">
        <v>0.35069444444448</v>
      </c>
      <c r="R44" s="86"/>
    </row>
    <row r="45" spans="1:26" ht="24.95" customHeight="1">
      <c r="A45" s="93"/>
      <c r="B45" s="106" t="s">
        <v>86</v>
      </c>
      <c r="C45" s="107"/>
      <c r="D45" s="107"/>
      <c r="E45" s="107"/>
      <c r="F45" s="108"/>
      <c r="G45" s="109"/>
      <c r="H45" s="110"/>
      <c r="I45" s="96"/>
      <c r="J45" s="40"/>
      <c r="K45" s="40"/>
      <c r="O45" s="2">
        <v>2062</v>
      </c>
      <c r="P45" s="82"/>
      <c r="Q45" s="48">
        <v>0.35416666666670299</v>
      </c>
      <c r="R45" s="86"/>
    </row>
    <row r="46" spans="1:26" ht="21" customHeight="1">
      <c r="H46" s="111" t="s">
        <v>91</v>
      </c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1:26" ht="21" customHeight="1">
      <c r="A47" s="111" t="s">
        <v>92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</row>
    <row r="48" spans="1:26" ht="21" customHeight="1">
      <c r="A48" s="111" t="s">
        <v>93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</row>
    <row r="49" spans="1:18" ht="21" customHeight="1">
      <c r="A49" s="2" t="s">
        <v>94</v>
      </c>
      <c r="O49" s="2">
        <v>2064</v>
      </c>
      <c r="P49" s="82"/>
      <c r="Q49" s="48">
        <v>0.36111111111114902</v>
      </c>
      <c r="R49" s="86"/>
    </row>
    <row r="50" spans="1:18" ht="21" customHeight="1">
      <c r="A50" s="2" t="s">
        <v>95</v>
      </c>
      <c r="O50" s="2">
        <v>2065</v>
      </c>
      <c r="P50" s="82"/>
      <c r="Q50" s="48">
        <v>0.36458333333337201</v>
      </c>
      <c r="R50" s="86"/>
    </row>
    <row r="51" spans="1:18" ht="21" customHeight="1">
      <c r="A51" s="2" t="s">
        <v>96</v>
      </c>
      <c r="O51" s="2">
        <v>2066</v>
      </c>
      <c r="P51" s="82"/>
      <c r="Q51" s="48">
        <v>0.36805555555559499</v>
      </c>
      <c r="R51" s="86"/>
    </row>
    <row r="52" spans="1:18" ht="21" customHeight="1">
      <c r="A52" s="2" t="s">
        <v>97</v>
      </c>
      <c r="O52" s="2">
        <v>2067</v>
      </c>
      <c r="P52" s="82"/>
      <c r="Q52" s="48">
        <v>0.37152777777781798</v>
      </c>
      <c r="R52" s="86"/>
    </row>
    <row r="53" spans="1:18" ht="21" customHeight="1">
      <c r="A53" s="2" t="s">
        <v>98</v>
      </c>
      <c r="O53" s="2">
        <v>2068</v>
      </c>
      <c r="P53" s="82"/>
      <c r="Q53" s="48">
        <v>0.37500000000004102</v>
      </c>
      <c r="R53" s="86"/>
    </row>
    <row r="54" spans="1:18" ht="21" customHeight="1">
      <c r="A54" s="2" t="s">
        <v>99</v>
      </c>
      <c r="O54" s="2">
        <v>2069</v>
      </c>
      <c r="P54" s="82"/>
      <c r="Q54" s="48">
        <v>0.37847222222226401</v>
      </c>
      <c r="R54" s="86"/>
    </row>
    <row r="55" spans="1:18" ht="21" customHeight="1">
      <c r="A55" s="2" t="s">
        <v>100</v>
      </c>
      <c r="O55" s="2">
        <v>2070</v>
      </c>
      <c r="P55" s="82"/>
      <c r="Q55" s="48">
        <v>0.381944444444487</v>
      </c>
      <c r="R55" s="86"/>
    </row>
    <row r="56" spans="1:18" ht="21" customHeight="1">
      <c r="A56" s="2" t="s">
        <v>101</v>
      </c>
      <c r="O56" s="2">
        <v>2071</v>
      </c>
      <c r="P56" s="82"/>
      <c r="Q56" s="48">
        <v>0.38541666666670998</v>
      </c>
      <c r="R56" s="86"/>
    </row>
    <row r="57" spans="1:18" ht="21" customHeight="1">
      <c r="A57" s="2" t="s">
        <v>102</v>
      </c>
      <c r="O57" s="2">
        <v>2072</v>
      </c>
      <c r="P57" s="82"/>
      <c r="Q57" s="48">
        <v>0.38888888888893303</v>
      </c>
      <c r="R57" s="86"/>
    </row>
    <row r="58" spans="1:18" ht="21" customHeight="1">
      <c r="A58" s="2" t="s">
        <v>103</v>
      </c>
      <c r="O58" s="2">
        <v>2073</v>
      </c>
      <c r="P58" s="82"/>
      <c r="Q58" s="48">
        <v>0.39236111111115601</v>
      </c>
      <c r="R58" s="86"/>
    </row>
    <row r="59" spans="1:18" ht="21" customHeight="1">
      <c r="A59" s="2" t="s">
        <v>104</v>
      </c>
      <c r="O59" s="2">
        <v>2074</v>
      </c>
      <c r="P59" s="82"/>
      <c r="Q59" s="48">
        <v>0.395833333333379</v>
      </c>
      <c r="R59" s="86"/>
    </row>
    <row r="60" spans="1:18" ht="21" customHeight="1">
      <c r="A60" s="2" t="s">
        <v>105</v>
      </c>
      <c r="O60" s="2">
        <v>2075</v>
      </c>
      <c r="P60" s="82"/>
      <c r="Q60" s="48">
        <v>0.39930555555560199</v>
      </c>
      <c r="R60" s="86"/>
    </row>
    <row r="61" spans="1:18" ht="21" customHeight="1">
      <c r="A61" s="2" t="s">
        <v>106</v>
      </c>
      <c r="O61" s="2">
        <v>2076</v>
      </c>
      <c r="P61" s="82"/>
      <c r="Q61" s="48">
        <v>0.40277777777782497</v>
      </c>
      <c r="R61" s="86"/>
    </row>
    <row r="62" spans="1:18" ht="21" customHeight="1">
      <c r="A62" s="2" t="s">
        <v>107</v>
      </c>
      <c r="O62" s="2">
        <v>2077</v>
      </c>
      <c r="P62" s="82"/>
      <c r="Q62" s="48">
        <v>0.40625000000004802</v>
      </c>
      <c r="R62" s="86"/>
    </row>
    <row r="63" spans="1:18" ht="21" customHeight="1">
      <c r="A63" s="2" t="s">
        <v>108</v>
      </c>
      <c r="O63" s="2">
        <v>2078</v>
      </c>
      <c r="P63" s="82"/>
      <c r="Q63" s="48">
        <v>0.409722222222271</v>
      </c>
      <c r="R63" s="86"/>
    </row>
    <row r="64" spans="1:18" ht="21" customHeight="1">
      <c r="A64" s="2" t="s">
        <v>109</v>
      </c>
      <c r="O64" s="2">
        <v>2079</v>
      </c>
      <c r="P64" s="82"/>
      <c r="Q64" s="48">
        <v>0.41319444444449399</v>
      </c>
      <c r="R64" s="86"/>
    </row>
    <row r="65" spans="1:18" ht="21" customHeight="1">
      <c r="A65" s="2" t="s">
        <v>110</v>
      </c>
      <c r="O65" s="2">
        <v>2080</v>
      </c>
      <c r="P65" s="82"/>
      <c r="Q65" s="48">
        <v>0.41666666666671698</v>
      </c>
      <c r="R65" s="86"/>
    </row>
    <row r="66" spans="1:18" ht="21" customHeight="1">
      <c r="A66" s="2" t="s">
        <v>111</v>
      </c>
      <c r="O66" s="2">
        <v>2081</v>
      </c>
      <c r="Q66" s="48">
        <v>0.42013888888894002</v>
      </c>
      <c r="R66" s="86"/>
    </row>
    <row r="67" spans="1:18" ht="21" customHeight="1">
      <c r="A67" s="2" t="s">
        <v>107</v>
      </c>
      <c r="O67" s="2">
        <v>2082</v>
      </c>
      <c r="Q67" s="48">
        <v>0.42361111111116301</v>
      </c>
      <c r="R67" s="86"/>
    </row>
    <row r="68" spans="1:18" ht="21" customHeight="1">
      <c r="A68" s="2" t="s">
        <v>112</v>
      </c>
      <c r="O68" s="2">
        <v>2083</v>
      </c>
      <c r="Q68" s="48">
        <v>0.42708333333338599</v>
      </c>
      <c r="R68" s="86"/>
    </row>
    <row r="69" spans="1:18" ht="21" customHeight="1">
      <c r="A69" s="2" t="s">
        <v>113</v>
      </c>
      <c r="O69" s="2">
        <v>2084</v>
      </c>
      <c r="Q69" s="48">
        <v>0.43055555555560898</v>
      </c>
      <c r="R69" s="86"/>
    </row>
    <row r="70" spans="1:18" ht="21" customHeight="1">
      <c r="A70" s="2" t="s">
        <v>114</v>
      </c>
      <c r="O70" s="2">
        <v>2085</v>
      </c>
      <c r="Q70" s="48">
        <v>0.43402777777783202</v>
      </c>
      <c r="R70" s="86"/>
    </row>
    <row r="71" spans="1:18" ht="21" customHeight="1">
      <c r="A71" s="2" t="s">
        <v>115</v>
      </c>
      <c r="O71" s="2">
        <v>2086</v>
      </c>
      <c r="Q71" s="48">
        <v>0.43750000000005501</v>
      </c>
      <c r="R71" s="86"/>
    </row>
    <row r="72" spans="1:18" ht="21" customHeight="1">
      <c r="A72" s="2" t="s">
        <v>166</v>
      </c>
      <c r="Q72" s="48"/>
      <c r="R72" s="86"/>
    </row>
    <row r="73" spans="1:18" ht="21" customHeight="1">
      <c r="A73" s="2" t="s">
        <v>116</v>
      </c>
      <c r="O73" s="2">
        <v>2087</v>
      </c>
      <c r="Q73" s="48">
        <v>0.440972222222278</v>
      </c>
      <c r="R73" s="86"/>
    </row>
    <row r="74" spans="1:18" ht="21" customHeight="1">
      <c r="O74" s="2">
        <v>2088</v>
      </c>
      <c r="Q74" s="48">
        <v>0.44444444444450099</v>
      </c>
      <c r="R74" s="86"/>
    </row>
    <row r="75" spans="1:18" ht="21" customHeight="1">
      <c r="A75" s="114" t="s">
        <v>117</v>
      </c>
      <c r="O75" s="2">
        <v>2089</v>
      </c>
      <c r="Q75" s="48">
        <v>0.44791666666672397</v>
      </c>
      <c r="R75" s="86"/>
    </row>
    <row r="76" spans="1:18" ht="21" customHeight="1">
      <c r="O76" s="2">
        <v>2090</v>
      </c>
      <c r="Q76" s="48">
        <v>0.45138888888894702</v>
      </c>
      <c r="R76" s="86"/>
    </row>
    <row r="77" spans="1:18" ht="21" customHeight="1">
      <c r="O77" s="2">
        <v>2091</v>
      </c>
      <c r="Q77" s="48">
        <v>0.45486111111117</v>
      </c>
      <c r="R77" s="86"/>
    </row>
    <row r="78" spans="1:18" ht="21" customHeight="1">
      <c r="O78" s="2">
        <v>2092</v>
      </c>
      <c r="Q78" s="48">
        <v>0.45833333333339299</v>
      </c>
      <c r="R78" s="86"/>
    </row>
    <row r="79" spans="1:18" ht="21" customHeight="1">
      <c r="O79" s="2">
        <v>2093</v>
      </c>
      <c r="Q79" s="48">
        <v>0.46180555555561598</v>
      </c>
      <c r="R79" s="86"/>
    </row>
    <row r="80" spans="1:18" ht="21" customHeight="1">
      <c r="O80" s="2">
        <v>2094</v>
      </c>
      <c r="Q80" s="48">
        <v>0.46527777777783902</v>
      </c>
      <c r="R80" s="86"/>
    </row>
    <row r="81" spans="15:18" ht="21" customHeight="1">
      <c r="O81" s="2">
        <v>2095</v>
      </c>
      <c r="Q81" s="48">
        <v>0.46875000000006201</v>
      </c>
      <c r="R81" s="86"/>
    </row>
    <row r="82" spans="15:18" ht="21" customHeight="1">
      <c r="O82" s="2">
        <v>2096</v>
      </c>
      <c r="Q82" s="48">
        <v>0.47222222222228499</v>
      </c>
      <c r="R82" s="86"/>
    </row>
    <row r="83" spans="15:18" ht="21" customHeight="1">
      <c r="O83" s="2">
        <v>2097</v>
      </c>
      <c r="Q83" s="48">
        <v>0.47569444444450798</v>
      </c>
      <c r="R83" s="86"/>
    </row>
    <row r="84" spans="15:18" ht="21" customHeight="1">
      <c r="O84" s="2">
        <v>2098</v>
      </c>
      <c r="Q84" s="48">
        <v>0.47916666666673102</v>
      </c>
      <c r="R84" s="86"/>
    </row>
    <row r="85" spans="15:18" ht="21" customHeight="1">
      <c r="O85" s="2">
        <v>2099</v>
      </c>
      <c r="Q85" s="48">
        <v>0.48263888888895401</v>
      </c>
      <c r="R85" s="86"/>
    </row>
    <row r="86" spans="15:18" ht="21" customHeight="1">
      <c r="O86" s="2">
        <v>2100</v>
      </c>
      <c r="Q86" s="48">
        <v>0.486111111111177</v>
      </c>
      <c r="R86" s="86"/>
    </row>
    <row r="87" spans="15:18" ht="21" customHeight="1">
      <c r="O87" s="2">
        <v>2101</v>
      </c>
      <c r="Q87" s="48">
        <v>0.48958333333339998</v>
      </c>
      <c r="R87" s="86"/>
    </row>
    <row r="88" spans="15:18" ht="21" customHeight="1">
      <c r="O88" s="2">
        <v>2102</v>
      </c>
      <c r="Q88" s="48">
        <v>0.49305555555562303</v>
      </c>
      <c r="R88" s="86"/>
    </row>
    <row r="89" spans="15:18" ht="21" customHeight="1">
      <c r="O89" s="2">
        <v>2103</v>
      </c>
      <c r="Q89" s="48">
        <v>0.49652777777784601</v>
      </c>
      <c r="R89" s="86"/>
    </row>
    <row r="90" spans="15:18" ht="21" customHeight="1">
      <c r="O90" s="2">
        <v>2104</v>
      </c>
      <c r="Q90" s="48">
        <v>0.50000000000006894</v>
      </c>
      <c r="R90" s="86"/>
    </row>
    <row r="91" spans="15:18" ht="21" customHeight="1">
      <c r="O91" s="2">
        <v>2105</v>
      </c>
      <c r="Q91" s="48">
        <v>0.50347222222229204</v>
      </c>
      <c r="R91" s="86"/>
    </row>
    <row r="92" spans="15:18" ht="21" customHeight="1">
      <c r="O92" s="2">
        <v>2106</v>
      </c>
      <c r="Q92" s="48">
        <v>0.50694444444451503</v>
      </c>
      <c r="R92" s="86"/>
    </row>
    <row r="93" spans="15:18" ht="21" customHeight="1">
      <c r="O93" s="2">
        <v>2107</v>
      </c>
      <c r="Q93" s="48">
        <v>0.51041666666673802</v>
      </c>
      <c r="R93" s="86"/>
    </row>
    <row r="94" spans="15:18">
      <c r="O94" s="2">
        <v>2108</v>
      </c>
      <c r="Q94" s="48">
        <v>0.513888888888961</v>
      </c>
      <c r="R94" s="86"/>
    </row>
    <row r="95" spans="15:18">
      <c r="O95" s="2">
        <v>2109</v>
      </c>
      <c r="Q95" s="48">
        <v>0.51736111111118399</v>
      </c>
      <c r="R95" s="86"/>
    </row>
    <row r="96" spans="15:18">
      <c r="O96" s="2">
        <v>2110</v>
      </c>
      <c r="Q96" s="48">
        <v>0.52083333333340698</v>
      </c>
      <c r="R96" s="86"/>
    </row>
    <row r="97" spans="15:18">
      <c r="O97" s="2">
        <v>2111</v>
      </c>
      <c r="Q97" s="48">
        <v>0.52430555555562997</v>
      </c>
      <c r="R97" s="86"/>
    </row>
    <row r="98" spans="15:18">
      <c r="O98" s="2">
        <v>2112</v>
      </c>
      <c r="Q98" s="48">
        <v>0.52777777777785295</v>
      </c>
      <c r="R98" s="86"/>
    </row>
    <row r="99" spans="15:18">
      <c r="O99" s="2">
        <v>2113</v>
      </c>
      <c r="Q99" s="48">
        <v>0.53125000000007605</v>
      </c>
      <c r="R99" s="86"/>
    </row>
    <row r="100" spans="15:18">
      <c r="O100" s="2">
        <v>2114</v>
      </c>
      <c r="Q100" s="48">
        <v>0.53472222222229904</v>
      </c>
      <c r="R100" s="86"/>
    </row>
    <row r="101" spans="15:18">
      <c r="O101" s="2">
        <v>2115</v>
      </c>
      <c r="Q101" s="48">
        <v>0.53819444444452202</v>
      </c>
      <c r="R101" s="86"/>
    </row>
    <row r="102" spans="15:18">
      <c r="O102" s="2">
        <v>2116</v>
      </c>
      <c r="Q102" s="48">
        <v>0.54166666666674501</v>
      </c>
      <c r="R102" s="86"/>
    </row>
    <row r="103" spans="15:18">
      <c r="O103" s="2">
        <v>2117</v>
      </c>
      <c r="Q103" s="48">
        <v>0.545138888888968</v>
      </c>
      <c r="R103" s="86"/>
    </row>
    <row r="104" spans="15:18">
      <c r="O104" s="2">
        <v>2118</v>
      </c>
      <c r="Q104" s="48">
        <v>0.54861111111119099</v>
      </c>
      <c r="R104" s="86"/>
    </row>
    <row r="105" spans="15:18">
      <c r="O105" s="2">
        <v>2119</v>
      </c>
      <c r="Q105" s="48">
        <v>0.55208333333341397</v>
      </c>
      <c r="R105" s="86"/>
    </row>
    <row r="106" spans="15:18">
      <c r="O106" s="2">
        <v>2120</v>
      </c>
      <c r="Q106" s="48">
        <v>0.55555555555563696</v>
      </c>
      <c r="R106" s="86"/>
    </row>
    <row r="107" spans="15:18">
      <c r="O107" s="2">
        <v>2121</v>
      </c>
      <c r="Q107" s="48">
        <v>0.55902777777785995</v>
      </c>
      <c r="R107" s="86"/>
    </row>
    <row r="108" spans="15:18">
      <c r="O108" s="2">
        <v>2122</v>
      </c>
      <c r="Q108" s="48">
        <v>0.56250000000008304</v>
      </c>
      <c r="R108" s="86"/>
    </row>
    <row r="109" spans="15:18">
      <c r="O109" s="2">
        <v>2123</v>
      </c>
      <c r="Q109" s="48">
        <v>0.56597222222230603</v>
      </c>
      <c r="R109" s="86"/>
    </row>
    <row r="110" spans="15:18">
      <c r="O110" s="2">
        <v>2124</v>
      </c>
      <c r="Q110" s="48">
        <v>0.56944444444452902</v>
      </c>
      <c r="R110" s="86"/>
    </row>
    <row r="111" spans="15:18">
      <c r="O111" s="2">
        <v>2125</v>
      </c>
      <c r="Q111" s="48">
        <v>0.57291666666675201</v>
      </c>
      <c r="R111" s="86"/>
    </row>
    <row r="112" spans="15:18">
      <c r="O112" s="2">
        <v>2126</v>
      </c>
      <c r="Q112" s="48">
        <v>0.57638888888897499</v>
      </c>
      <c r="R112" s="86"/>
    </row>
    <row r="113" spans="15:18">
      <c r="O113" s="2">
        <v>2127</v>
      </c>
      <c r="Q113" s="48">
        <v>0.57986111111119798</v>
      </c>
      <c r="R113" s="86"/>
    </row>
    <row r="114" spans="15:18">
      <c r="O114" s="2">
        <v>2128</v>
      </c>
      <c r="Q114" s="48">
        <v>0.58333333333342097</v>
      </c>
      <c r="R114" s="86"/>
    </row>
    <row r="115" spans="15:18">
      <c r="O115" s="2">
        <v>2129</v>
      </c>
      <c r="Q115" s="48">
        <v>0.58680555555564395</v>
      </c>
      <c r="R115" s="86"/>
    </row>
    <row r="116" spans="15:18">
      <c r="O116" s="2">
        <v>2130</v>
      </c>
      <c r="Q116" s="48">
        <v>0.59027777777786605</v>
      </c>
      <c r="R116" s="86"/>
    </row>
    <row r="117" spans="15:18">
      <c r="O117" s="2">
        <v>2131</v>
      </c>
      <c r="Q117" s="48">
        <v>0.59375000000008904</v>
      </c>
      <c r="R117" s="86"/>
    </row>
    <row r="118" spans="15:18">
      <c r="O118" s="2">
        <v>2132</v>
      </c>
      <c r="Q118" s="48">
        <v>0.59722222222231203</v>
      </c>
      <c r="R118" s="86"/>
    </row>
    <row r="119" spans="15:18">
      <c r="O119" s="2">
        <v>2133</v>
      </c>
      <c r="Q119" s="48">
        <v>0.60069444444453501</v>
      </c>
      <c r="R119" s="86"/>
    </row>
    <row r="120" spans="15:18">
      <c r="O120" s="2">
        <v>2134</v>
      </c>
      <c r="Q120" s="48">
        <v>0.604166666666758</v>
      </c>
      <c r="R120" s="86"/>
    </row>
    <row r="121" spans="15:18">
      <c r="O121" s="2">
        <v>2135</v>
      </c>
      <c r="Q121" s="48">
        <v>0.60763888888898099</v>
      </c>
      <c r="R121" s="86"/>
    </row>
    <row r="122" spans="15:18">
      <c r="O122" s="2">
        <v>2136</v>
      </c>
      <c r="Q122" s="48">
        <v>0.61111111111120398</v>
      </c>
      <c r="R122" s="86"/>
    </row>
    <row r="123" spans="15:18">
      <c r="O123" s="2">
        <v>2137</v>
      </c>
      <c r="Q123" s="48">
        <v>0.61458333333342696</v>
      </c>
      <c r="R123" s="86"/>
    </row>
    <row r="124" spans="15:18">
      <c r="O124" s="2">
        <v>2138</v>
      </c>
      <c r="Q124" s="48">
        <v>0.61805555555564995</v>
      </c>
      <c r="R124" s="86"/>
    </row>
    <row r="125" spans="15:18">
      <c r="O125" s="2">
        <v>2139</v>
      </c>
      <c r="Q125" s="48">
        <v>0.62152777777787305</v>
      </c>
      <c r="R125" s="86"/>
    </row>
    <row r="126" spans="15:18">
      <c r="O126" s="2">
        <v>2140</v>
      </c>
      <c r="Q126" s="48">
        <v>0.62500000000009603</v>
      </c>
      <c r="R126" s="86"/>
    </row>
    <row r="127" spans="15:18">
      <c r="O127" s="2">
        <v>2141</v>
      </c>
      <c r="Q127" s="48">
        <v>0.62847222222231902</v>
      </c>
      <c r="R127" s="86"/>
    </row>
    <row r="128" spans="15:18">
      <c r="O128" s="2">
        <v>2142</v>
      </c>
      <c r="Q128" s="48">
        <v>0.63194444444454201</v>
      </c>
      <c r="R128" s="86"/>
    </row>
    <row r="129" spans="15:18">
      <c r="O129" s="2">
        <v>2143</v>
      </c>
      <c r="Q129" s="48">
        <v>0.635416666666765</v>
      </c>
      <c r="R129" s="86"/>
    </row>
    <row r="130" spans="15:18">
      <c r="O130" s="2">
        <v>2144</v>
      </c>
      <c r="Q130" s="48">
        <v>0.63888888888898798</v>
      </c>
      <c r="R130" s="86"/>
    </row>
    <row r="131" spans="15:18">
      <c r="O131" s="2">
        <v>2145</v>
      </c>
      <c r="Q131" s="48">
        <v>0.64236111111121097</v>
      </c>
      <c r="R131" s="86"/>
    </row>
    <row r="132" spans="15:18">
      <c r="O132" s="2">
        <v>2146</v>
      </c>
      <c r="Q132" s="48">
        <v>0.64583333333343396</v>
      </c>
      <c r="R132" s="86"/>
    </row>
    <row r="133" spans="15:18">
      <c r="O133" s="2">
        <v>2147</v>
      </c>
      <c r="Q133" s="48">
        <v>0.64930555555565705</v>
      </c>
      <c r="R133" s="86"/>
    </row>
    <row r="134" spans="15:18">
      <c r="O134" s="2">
        <v>2148</v>
      </c>
      <c r="Q134" s="48">
        <v>0.65277777777788004</v>
      </c>
      <c r="R134" s="86"/>
    </row>
    <row r="135" spans="15:18">
      <c r="O135" s="2">
        <v>2149</v>
      </c>
      <c r="Q135" s="48">
        <v>0.65625000000010303</v>
      </c>
      <c r="R135" s="86"/>
    </row>
    <row r="136" spans="15:18">
      <c r="O136" s="2">
        <v>2150</v>
      </c>
      <c r="Q136" s="48">
        <v>0.65972222222232602</v>
      </c>
      <c r="R136" s="86"/>
    </row>
    <row r="137" spans="15:18">
      <c r="O137" s="2">
        <v>2151</v>
      </c>
      <c r="Q137" s="48">
        <v>0.663194444444549</v>
      </c>
      <c r="R137" s="86"/>
    </row>
    <row r="138" spans="15:18">
      <c r="O138" s="2">
        <v>2152</v>
      </c>
      <c r="Q138" s="48">
        <v>0.66666666666677199</v>
      </c>
      <c r="R138" s="86"/>
    </row>
    <row r="139" spans="15:18">
      <c r="O139" s="2">
        <v>2153</v>
      </c>
      <c r="Q139" s="48">
        <v>0.67013888888899498</v>
      </c>
      <c r="R139" s="86"/>
    </row>
    <row r="140" spans="15:18">
      <c r="O140" s="2">
        <v>2154</v>
      </c>
      <c r="Q140" s="48">
        <v>0.67361111111121796</v>
      </c>
      <c r="R140" s="86"/>
    </row>
    <row r="141" spans="15:18">
      <c r="O141" s="2">
        <v>2155</v>
      </c>
      <c r="Q141" s="48">
        <v>0.67708333333344095</v>
      </c>
      <c r="R141" s="86"/>
    </row>
    <row r="142" spans="15:18">
      <c r="O142" s="2">
        <v>2156</v>
      </c>
      <c r="Q142" s="48">
        <v>0.68055555555566405</v>
      </c>
      <c r="R142" s="86"/>
    </row>
    <row r="143" spans="15:18">
      <c r="O143" s="2">
        <v>2157</v>
      </c>
      <c r="Q143" s="48">
        <v>0.68402777777788704</v>
      </c>
      <c r="R143" s="86"/>
    </row>
    <row r="144" spans="15:18">
      <c r="O144" s="2">
        <v>2158</v>
      </c>
      <c r="Q144" s="48">
        <v>0.68750000000011002</v>
      </c>
      <c r="R144" s="86"/>
    </row>
    <row r="145" spans="15:18">
      <c r="O145" s="2">
        <v>2159</v>
      </c>
      <c r="Q145" s="48">
        <v>0.69097222222233301</v>
      </c>
      <c r="R145" s="86"/>
    </row>
    <row r="146" spans="15:18">
      <c r="O146" s="2">
        <v>2160</v>
      </c>
      <c r="Q146" s="48">
        <v>0.694444444444556</v>
      </c>
      <c r="R146" s="86"/>
    </row>
    <row r="147" spans="15:18">
      <c r="O147" s="2">
        <v>2161</v>
      </c>
      <c r="Q147" s="48">
        <v>0.69791666666677898</v>
      </c>
      <c r="R147" s="86"/>
    </row>
    <row r="148" spans="15:18">
      <c r="O148" s="2">
        <v>2162</v>
      </c>
      <c r="Q148" s="48">
        <v>0.70138888888900197</v>
      </c>
      <c r="R148" s="86"/>
    </row>
    <row r="149" spans="15:18">
      <c r="O149" s="2">
        <v>2163</v>
      </c>
      <c r="Q149" s="48">
        <v>0.70486111111122496</v>
      </c>
      <c r="R149" s="86"/>
    </row>
    <row r="150" spans="15:18">
      <c r="O150" s="2">
        <v>2164</v>
      </c>
      <c r="Q150" s="48">
        <v>0.70833333333344795</v>
      </c>
      <c r="R150" s="86"/>
    </row>
    <row r="151" spans="15:18">
      <c r="O151" s="2">
        <v>2165</v>
      </c>
      <c r="Q151" s="48">
        <v>0.71180555555567104</v>
      </c>
      <c r="R151" s="86"/>
    </row>
    <row r="152" spans="15:18">
      <c r="O152" s="2">
        <v>2166</v>
      </c>
      <c r="Q152" s="48">
        <v>0.71527777777789403</v>
      </c>
      <c r="R152" s="86"/>
    </row>
    <row r="153" spans="15:18">
      <c r="O153" s="2">
        <v>2167</v>
      </c>
      <c r="Q153" s="48">
        <v>0.71875000000011702</v>
      </c>
      <c r="R153" s="86"/>
    </row>
    <row r="154" spans="15:18">
      <c r="O154" s="2">
        <v>2168</v>
      </c>
      <c r="Q154" s="48">
        <v>0.72222222222234</v>
      </c>
      <c r="R154" s="86"/>
    </row>
    <row r="155" spans="15:18">
      <c r="O155" s="2">
        <v>2169</v>
      </c>
      <c r="Q155" s="48">
        <v>0.72569444444456299</v>
      </c>
      <c r="R155" s="86"/>
    </row>
    <row r="156" spans="15:18">
      <c r="O156" s="2">
        <v>2170</v>
      </c>
      <c r="Q156" s="48">
        <v>0.72916666666678598</v>
      </c>
      <c r="R156" s="86"/>
    </row>
    <row r="157" spans="15:18">
      <c r="O157" s="2">
        <v>2171</v>
      </c>
      <c r="Q157" s="48">
        <v>0.73263888888900897</v>
      </c>
      <c r="R157" s="86"/>
    </row>
    <row r="158" spans="15:18">
      <c r="O158" s="2">
        <v>2172</v>
      </c>
      <c r="Q158" s="48">
        <v>0.73611111111123195</v>
      </c>
      <c r="R158" s="86"/>
    </row>
    <row r="159" spans="15:18">
      <c r="O159" s="2">
        <v>2173</v>
      </c>
      <c r="Q159" s="48">
        <v>0.73958333333345505</v>
      </c>
      <c r="R159" s="86"/>
    </row>
    <row r="160" spans="15:18">
      <c r="O160" s="2">
        <v>2174</v>
      </c>
      <c r="Q160" s="48">
        <v>0.74305555555567804</v>
      </c>
      <c r="R160" s="86"/>
    </row>
    <row r="161" spans="15:18">
      <c r="O161" s="2">
        <v>2175</v>
      </c>
      <c r="Q161" s="48">
        <v>0.74652777777790102</v>
      </c>
      <c r="R161" s="86"/>
    </row>
    <row r="162" spans="15:18">
      <c r="O162" s="2">
        <v>2176</v>
      </c>
      <c r="Q162" s="48">
        <v>0.75000000000012401</v>
      </c>
      <c r="R162" s="86"/>
    </row>
    <row r="163" spans="15:18">
      <c r="O163" s="2">
        <v>2177</v>
      </c>
      <c r="Q163" s="48">
        <v>0.753472222222347</v>
      </c>
      <c r="R163" s="86"/>
    </row>
    <row r="164" spans="15:18">
      <c r="O164" s="2">
        <v>2178</v>
      </c>
      <c r="Q164" s="48">
        <v>0.75694444444456999</v>
      </c>
      <c r="R164" s="86"/>
    </row>
    <row r="165" spans="15:18">
      <c r="O165" s="2">
        <v>2179</v>
      </c>
      <c r="Q165" s="48">
        <v>0.76041666666679297</v>
      </c>
      <c r="R165" s="86"/>
    </row>
    <row r="166" spans="15:18">
      <c r="O166" s="2">
        <v>2180</v>
      </c>
      <c r="Q166" s="48">
        <v>0.76388888888901596</v>
      </c>
      <c r="R166" s="86"/>
    </row>
    <row r="167" spans="15:18">
      <c r="O167" s="2">
        <v>2181</v>
      </c>
      <c r="Q167" s="48">
        <v>0.76736111111123895</v>
      </c>
      <c r="R167" s="86"/>
    </row>
    <row r="168" spans="15:18">
      <c r="O168" s="2">
        <v>2182</v>
      </c>
      <c r="Q168" s="48">
        <v>0.77083333333346205</v>
      </c>
      <c r="R168" s="86"/>
    </row>
    <row r="169" spans="15:18">
      <c r="O169" s="2">
        <v>2183</v>
      </c>
      <c r="Q169" s="48">
        <v>0.77430555555568503</v>
      </c>
      <c r="R169" s="86"/>
    </row>
    <row r="170" spans="15:18">
      <c r="O170" s="2">
        <v>2184</v>
      </c>
      <c r="Q170" s="48">
        <v>0.77777777777790802</v>
      </c>
      <c r="R170" s="86"/>
    </row>
    <row r="171" spans="15:18">
      <c r="O171" s="2">
        <v>2185</v>
      </c>
      <c r="Q171" s="48">
        <v>0.78125000000013101</v>
      </c>
      <c r="R171" s="86"/>
    </row>
    <row r="172" spans="15:18">
      <c r="O172" s="2">
        <v>2186</v>
      </c>
      <c r="Q172" s="48">
        <v>0.78472222222235399</v>
      </c>
      <c r="R172" s="86"/>
    </row>
    <row r="173" spans="15:18">
      <c r="O173" s="2">
        <v>2187</v>
      </c>
      <c r="Q173" s="48">
        <v>0.78819444444457698</v>
      </c>
      <c r="R173" s="86"/>
    </row>
    <row r="174" spans="15:18">
      <c r="O174" s="2">
        <v>2188</v>
      </c>
      <c r="Q174" s="48">
        <v>0.79166666666679997</v>
      </c>
      <c r="R174" s="86"/>
    </row>
    <row r="175" spans="15:18">
      <c r="O175" s="2">
        <v>2189</v>
      </c>
      <c r="Q175" s="48">
        <v>0.79513888888902295</v>
      </c>
      <c r="R175" s="86"/>
    </row>
    <row r="176" spans="15:18">
      <c r="O176" s="2">
        <v>2190</v>
      </c>
      <c r="Q176" s="48">
        <v>0.79861111111124605</v>
      </c>
      <c r="R176" s="86"/>
    </row>
    <row r="177" spans="15:18">
      <c r="O177" s="2">
        <v>2191</v>
      </c>
      <c r="Q177" s="48">
        <v>0.80208333333346904</v>
      </c>
      <c r="R177" s="86"/>
    </row>
    <row r="178" spans="15:18">
      <c r="O178" s="2">
        <v>2192</v>
      </c>
      <c r="Q178" s="48">
        <v>0.80555555555569203</v>
      </c>
      <c r="R178" s="86"/>
    </row>
    <row r="179" spans="15:18">
      <c r="O179" s="2">
        <v>2193</v>
      </c>
      <c r="Q179" s="48">
        <v>0.80902777777791501</v>
      </c>
      <c r="R179" s="86"/>
    </row>
    <row r="180" spans="15:18">
      <c r="O180" s="2">
        <v>2194</v>
      </c>
      <c r="Q180" s="48">
        <v>0.812500000000138</v>
      </c>
      <c r="R180" s="86"/>
    </row>
    <row r="181" spans="15:18">
      <c r="O181" s="2">
        <v>2195</v>
      </c>
      <c r="Q181" s="48">
        <v>0.81597222222236099</v>
      </c>
      <c r="R181" s="86"/>
    </row>
    <row r="182" spans="15:18">
      <c r="O182" s="2">
        <v>2196</v>
      </c>
      <c r="Q182" s="48">
        <v>0.81944444444458397</v>
      </c>
      <c r="R182" s="86"/>
    </row>
    <row r="183" spans="15:18">
      <c r="O183" s="2">
        <v>2197</v>
      </c>
      <c r="Q183" s="48">
        <v>0.82291666666680696</v>
      </c>
      <c r="R183" s="86"/>
    </row>
    <row r="184" spans="15:18">
      <c r="O184" s="2">
        <v>2198</v>
      </c>
      <c r="Q184" s="48">
        <v>0.82638888888902995</v>
      </c>
      <c r="R184" s="86"/>
    </row>
    <row r="185" spans="15:18">
      <c r="O185" s="2">
        <v>2199</v>
      </c>
      <c r="Q185" s="48">
        <v>0.82986111111125305</v>
      </c>
      <c r="R185" s="86"/>
    </row>
    <row r="186" spans="15:18">
      <c r="O186" s="2">
        <v>2200</v>
      </c>
      <c r="Q186" s="48">
        <v>0.83333333333347603</v>
      </c>
      <c r="R186" s="86"/>
    </row>
    <row r="187" spans="15:18">
      <c r="Q187" s="48">
        <v>0.83680555555569902</v>
      </c>
      <c r="R187" s="86"/>
    </row>
    <row r="188" spans="15:18">
      <c r="Q188" s="48">
        <v>0.84027777777792201</v>
      </c>
      <c r="R188" s="86"/>
    </row>
    <row r="189" spans="15:18">
      <c r="Q189" s="48">
        <v>0.843750000000145</v>
      </c>
      <c r="R189" s="86"/>
    </row>
    <row r="190" spans="15:18">
      <c r="Q190" s="48">
        <v>0.84722222222236798</v>
      </c>
      <c r="R190" s="86"/>
    </row>
    <row r="191" spans="15:18">
      <c r="Q191" s="48">
        <v>0.85069444444459097</v>
      </c>
      <c r="R191" s="86"/>
    </row>
    <row r="192" spans="15:18">
      <c r="Q192" s="48">
        <v>0.85416666666681396</v>
      </c>
      <c r="R192" s="86"/>
    </row>
    <row r="193" spans="17:18">
      <c r="Q193" s="48">
        <v>0.85763888888903606</v>
      </c>
      <c r="R193" s="86"/>
    </row>
    <row r="194" spans="17:18">
      <c r="Q194" s="48">
        <v>0.86111111111125904</v>
      </c>
      <c r="R194" s="86"/>
    </row>
    <row r="195" spans="17:18">
      <c r="Q195" s="48">
        <v>0.86458333333348203</v>
      </c>
      <c r="R195" s="86"/>
    </row>
    <row r="196" spans="17:18">
      <c r="Q196" s="48">
        <v>0.86805555555570502</v>
      </c>
      <c r="R196" s="86"/>
    </row>
    <row r="197" spans="17:18">
      <c r="Q197" s="48">
        <v>0.871527777777928</v>
      </c>
      <c r="R197" s="86"/>
    </row>
    <row r="198" spans="17:18">
      <c r="Q198" s="48">
        <v>0.87500000000015099</v>
      </c>
      <c r="R198" s="86"/>
    </row>
    <row r="199" spans="17:18">
      <c r="Q199" s="48">
        <v>0.87847222222237398</v>
      </c>
      <c r="R199" s="86"/>
    </row>
    <row r="200" spans="17:18">
      <c r="Q200" s="48">
        <v>0.88194444444459696</v>
      </c>
      <c r="R200" s="86"/>
    </row>
    <row r="201" spans="17:18">
      <c r="Q201" s="48">
        <v>0.88541666666681995</v>
      </c>
      <c r="R201" s="86"/>
    </row>
    <row r="202" spans="17:18">
      <c r="Q202" s="48">
        <v>0.88888888888904305</v>
      </c>
      <c r="R202" s="86"/>
    </row>
    <row r="203" spans="17:18">
      <c r="Q203" s="48">
        <v>0.89236111111126604</v>
      </c>
      <c r="R203" s="86"/>
    </row>
    <row r="204" spans="17:18">
      <c r="Q204" s="48">
        <v>0.89583333333348902</v>
      </c>
      <c r="R204" s="86"/>
    </row>
    <row r="205" spans="17:18">
      <c r="Q205" s="48">
        <v>0.89930555555571201</v>
      </c>
      <c r="R205" s="86"/>
    </row>
    <row r="206" spans="17:18">
      <c r="Q206" s="48">
        <v>0.902777777777935</v>
      </c>
      <c r="R206" s="86"/>
    </row>
    <row r="207" spans="17:18">
      <c r="Q207" s="48">
        <v>0.90625000000015798</v>
      </c>
      <c r="R207" s="86"/>
    </row>
    <row r="208" spans="17:18">
      <c r="Q208" s="48">
        <v>0.90972222222238097</v>
      </c>
      <c r="R208" s="86"/>
    </row>
    <row r="209" spans="17:18">
      <c r="Q209" s="48">
        <v>0.91319444444460396</v>
      </c>
      <c r="R209" s="86"/>
    </row>
    <row r="210" spans="17:18">
      <c r="Q210" s="48">
        <v>0.91666666666682695</v>
      </c>
      <c r="R210" s="86"/>
    </row>
    <row r="211" spans="17:18">
      <c r="Q211" s="48">
        <v>0.92013888888905004</v>
      </c>
      <c r="R211" s="86"/>
    </row>
    <row r="212" spans="17:18">
      <c r="Q212" s="48">
        <v>0.92361111111127303</v>
      </c>
      <c r="R212" s="86"/>
    </row>
    <row r="213" spans="17:18">
      <c r="Q213" s="48">
        <v>0.92708333333349602</v>
      </c>
      <c r="R213" s="86"/>
    </row>
    <row r="214" spans="17:18">
      <c r="Q214" s="48">
        <v>0.93055555555571901</v>
      </c>
      <c r="R214" s="86"/>
    </row>
    <row r="215" spans="17:18">
      <c r="Q215" s="48">
        <v>0.93402777777794199</v>
      </c>
      <c r="R215" s="86"/>
    </row>
    <row r="216" spans="17:18">
      <c r="Q216" s="48">
        <v>0.93750000000016498</v>
      </c>
      <c r="R216" s="86"/>
    </row>
    <row r="217" spans="17:18">
      <c r="Q217" s="48">
        <v>0.94097222222238797</v>
      </c>
      <c r="R217" s="86"/>
    </row>
    <row r="218" spans="17:18">
      <c r="Q218" s="48">
        <v>0.94444444444461095</v>
      </c>
      <c r="R218" s="86"/>
    </row>
    <row r="219" spans="17:18">
      <c r="Q219" s="48">
        <v>0.94791666666683405</v>
      </c>
      <c r="R219" s="86"/>
    </row>
    <row r="220" spans="17:18">
      <c r="Q220" s="48">
        <v>0.95138888888905704</v>
      </c>
      <c r="R220" s="86"/>
    </row>
    <row r="221" spans="17:18">
      <c r="Q221" s="48">
        <v>0.95486111111128003</v>
      </c>
      <c r="R221" s="86"/>
    </row>
    <row r="222" spans="17:18">
      <c r="Q222" s="48">
        <v>0.95833333333350301</v>
      </c>
      <c r="R222" s="86"/>
    </row>
    <row r="223" spans="17:18">
      <c r="Q223" s="48">
        <v>0.961805555555726</v>
      </c>
      <c r="R223" s="86"/>
    </row>
    <row r="224" spans="17:18">
      <c r="Q224" s="48">
        <v>0.96527777777794899</v>
      </c>
      <c r="R224" s="86"/>
    </row>
    <row r="225" spans="17:18">
      <c r="Q225" s="48">
        <v>0.96875000000017197</v>
      </c>
      <c r="R225" s="86"/>
    </row>
    <row r="226" spans="17:18">
      <c r="Q226" s="48">
        <v>0.97222222222239496</v>
      </c>
      <c r="R226" s="86"/>
    </row>
    <row r="227" spans="17:18">
      <c r="Q227" s="48">
        <v>0.97569444444461795</v>
      </c>
      <c r="R227" s="86"/>
    </row>
    <row r="228" spans="17:18">
      <c r="Q228" s="48">
        <v>0.97916666666684105</v>
      </c>
      <c r="R228" s="86"/>
    </row>
    <row r="229" spans="17:18">
      <c r="Q229" s="48">
        <v>0.98263888888906403</v>
      </c>
      <c r="R229" s="86"/>
    </row>
    <row r="230" spans="17:18">
      <c r="Q230" s="48">
        <v>0.98611111111128702</v>
      </c>
      <c r="R230" s="86"/>
    </row>
    <row r="231" spans="17:18">
      <c r="Q231" s="48">
        <v>0.98958333333351001</v>
      </c>
      <c r="R231" s="86"/>
    </row>
    <row r="232" spans="17:18">
      <c r="Q232" s="48">
        <v>0.99305555555573299</v>
      </c>
      <c r="R232" s="86"/>
    </row>
    <row r="233" spans="17:18">
      <c r="Q233" s="48">
        <v>0.99652777777795598</v>
      </c>
      <c r="R233" s="86"/>
    </row>
    <row r="234" spans="17:18">
      <c r="Q234" s="48">
        <v>1.0000000000001801</v>
      </c>
      <c r="R234" s="86"/>
    </row>
    <row r="235" spans="17:18">
      <c r="Q235" s="48"/>
      <c r="R235" s="86"/>
    </row>
    <row r="236" spans="17:18">
      <c r="Q236" s="48"/>
      <c r="R236" s="86"/>
    </row>
    <row r="237" spans="17:18">
      <c r="Q237" s="48"/>
      <c r="R237" s="86"/>
    </row>
    <row r="238" spans="17:18">
      <c r="Q238" s="48"/>
      <c r="R238" s="86"/>
    </row>
    <row r="239" spans="17:18">
      <c r="Q239" s="48"/>
      <c r="R239" s="86"/>
    </row>
    <row r="240" spans="17:18">
      <c r="Q240" s="48"/>
      <c r="R240" s="86"/>
    </row>
    <row r="241" spans="17:18">
      <c r="Q241" s="48"/>
      <c r="R241" s="86"/>
    </row>
    <row r="242" spans="17:18">
      <c r="Q242" s="48"/>
      <c r="R242" s="86"/>
    </row>
    <row r="243" spans="17:18">
      <c r="Q243" s="48"/>
      <c r="R243" s="86"/>
    </row>
    <row r="244" spans="17:18">
      <c r="Q244" s="48"/>
      <c r="R244" s="86"/>
    </row>
    <row r="245" spans="17:18">
      <c r="Q245" s="48"/>
      <c r="R245" s="86"/>
    </row>
    <row r="246" spans="17:18">
      <c r="Q246" s="48"/>
      <c r="R246" s="86"/>
    </row>
    <row r="247" spans="17:18">
      <c r="Q247" s="48"/>
      <c r="R247" s="86"/>
    </row>
    <row r="248" spans="17:18">
      <c r="Q248" s="48"/>
      <c r="R248" s="86"/>
    </row>
    <row r="249" spans="17:18">
      <c r="Q249" s="48"/>
      <c r="R249" s="86"/>
    </row>
    <row r="250" spans="17:18">
      <c r="Q250" s="48"/>
      <c r="R250" s="86"/>
    </row>
    <row r="251" spans="17:18">
      <c r="Q251" s="48"/>
      <c r="R251" s="86"/>
    </row>
    <row r="252" spans="17:18">
      <c r="Q252" s="48"/>
      <c r="R252" s="86"/>
    </row>
    <row r="253" spans="17:18">
      <c r="Q253" s="48"/>
      <c r="R253" s="86"/>
    </row>
    <row r="254" spans="17:18">
      <c r="Q254" s="48"/>
      <c r="R254" s="86"/>
    </row>
    <row r="255" spans="17:18">
      <c r="Q255" s="48"/>
      <c r="R255" s="86"/>
    </row>
    <row r="256" spans="17:18">
      <c r="Q256" s="48"/>
      <c r="R256" s="86"/>
    </row>
    <row r="257" spans="17:18">
      <c r="Q257" s="48"/>
      <c r="R257" s="86"/>
    </row>
    <row r="258" spans="17:18">
      <c r="Q258" s="48"/>
      <c r="R258" s="86"/>
    </row>
    <row r="259" spans="17:18">
      <c r="Q259" s="48"/>
      <c r="R259" s="86"/>
    </row>
    <row r="260" spans="17:18">
      <c r="Q260" s="48"/>
      <c r="R260" s="86"/>
    </row>
    <row r="261" spans="17:18">
      <c r="Q261" s="48"/>
      <c r="R261" s="86"/>
    </row>
    <row r="262" spans="17:18">
      <c r="Q262" s="48"/>
      <c r="R262" s="86"/>
    </row>
    <row r="263" spans="17:18">
      <c r="Q263" s="48"/>
      <c r="R263" s="86"/>
    </row>
    <row r="264" spans="17:18">
      <c r="Q264" s="48"/>
      <c r="R264" s="86"/>
    </row>
    <row r="265" spans="17:18">
      <c r="Q265" s="48"/>
      <c r="R265" s="86"/>
    </row>
    <row r="266" spans="17:18">
      <c r="Q266" s="48"/>
      <c r="R266" s="86"/>
    </row>
    <row r="267" spans="17:18">
      <c r="Q267" s="48"/>
      <c r="R267" s="86"/>
    </row>
    <row r="268" spans="17:18">
      <c r="Q268" s="48"/>
      <c r="R268" s="86"/>
    </row>
    <row r="269" spans="17:18">
      <c r="Q269" s="48"/>
      <c r="R269" s="86"/>
    </row>
    <row r="270" spans="17:18">
      <c r="Q270" s="48"/>
      <c r="R270" s="86"/>
    </row>
    <row r="271" spans="17:18">
      <c r="Q271" s="48"/>
      <c r="R271" s="86"/>
    </row>
    <row r="272" spans="17:18">
      <c r="Q272" s="48"/>
      <c r="R272" s="86"/>
    </row>
    <row r="273" spans="17:18">
      <c r="Q273" s="48"/>
      <c r="R273" s="86"/>
    </row>
    <row r="274" spans="17:18">
      <c r="Q274" s="48"/>
      <c r="R274" s="86"/>
    </row>
    <row r="275" spans="17:18">
      <c r="Q275" s="48"/>
      <c r="R275" s="86"/>
    </row>
    <row r="276" spans="17:18">
      <c r="Q276" s="48"/>
      <c r="R276" s="86"/>
    </row>
    <row r="277" spans="17:18">
      <c r="Q277" s="48"/>
      <c r="R277" s="86"/>
    </row>
    <row r="278" spans="17:18">
      <c r="Q278" s="48"/>
      <c r="R278" s="86"/>
    </row>
    <row r="279" spans="17:18">
      <c r="Q279" s="48"/>
      <c r="R279" s="86"/>
    </row>
    <row r="280" spans="17:18">
      <c r="Q280" s="48"/>
      <c r="R280" s="86"/>
    </row>
    <row r="281" spans="17:18">
      <c r="Q281" s="48"/>
      <c r="R281" s="86"/>
    </row>
    <row r="282" spans="17:18">
      <c r="Q282" s="48"/>
      <c r="R282" s="86"/>
    </row>
    <row r="283" spans="17:18">
      <c r="Q283" s="48"/>
      <c r="R283" s="86"/>
    </row>
    <row r="284" spans="17:18">
      <c r="Q284" s="48"/>
      <c r="R284" s="86"/>
    </row>
    <row r="285" spans="17:18">
      <c r="Q285" s="48"/>
      <c r="R285" s="86"/>
    </row>
    <row r="286" spans="17:18">
      <c r="Q286" s="48"/>
      <c r="R286" s="86"/>
    </row>
    <row r="287" spans="17:18">
      <c r="Q287" s="48"/>
      <c r="R287" s="86"/>
    </row>
    <row r="288" spans="17:18">
      <c r="Q288" s="48"/>
      <c r="R288" s="86"/>
    </row>
    <row r="289" spans="17:18">
      <c r="Q289" s="48"/>
      <c r="R289" s="86"/>
    </row>
    <row r="290" spans="17:18">
      <c r="Q290" s="48"/>
      <c r="R290" s="86"/>
    </row>
    <row r="291" spans="17:18">
      <c r="Q291" s="48"/>
      <c r="R291" s="86"/>
    </row>
    <row r="292" spans="17:18">
      <c r="Q292" s="48"/>
      <c r="R292" s="86"/>
    </row>
    <row r="293" spans="17:18">
      <c r="Q293" s="48"/>
      <c r="R293" s="86"/>
    </row>
    <row r="294" spans="17:18">
      <c r="R294" s="86"/>
    </row>
    <row r="295" spans="17:18">
      <c r="R295" s="86"/>
    </row>
    <row r="296" spans="17:18">
      <c r="R296" s="86"/>
    </row>
    <row r="297" spans="17:18">
      <c r="R297" s="86"/>
    </row>
    <row r="298" spans="17:18">
      <c r="R298" s="86"/>
    </row>
    <row r="299" spans="17:18">
      <c r="R299" s="86"/>
    </row>
    <row r="300" spans="17:18">
      <c r="R300" s="86"/>
    </row>
    <row r="301" spans="17:18">
      <c r="R301" s="86"/>
    </row>
    <row r="302" spans="17:18">
      <c r="R302" s="86"/>
    </row>
  </sheetData>
  <sheetProtection password="DC94" sheet="1" objects="1" scenarios="1"/>
  <mergeCells count="87">
    <mergeCell ref="C40:D40"/>
    <mergeCell ref="E40:F40"/>
    <mergeCell ref="C41:D41"/>
    <mergeCell ref="E41:F41"/>
    <mergeCell ref="A42:B42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5:D15"/>
    <mergeCell ref="E15:F15"/>
    <mergeCell ref="J9:J10"/>
    <mergeCell ref="AC9:AH10"/>
    <mergeCell ref="C11:D11"/>
    <mergeCell ref="E11:F11"/>
    <mergeCell ref="T11:V11"/>
    <mergeCell ref="C12:D12"/>
    <mergeCell ref="E12:F12"/>
    <mergeCell ref="C13:D13"/>
    <mergeCell ref="E13:F13"/>
    <mergeCell ref="T13:V13"/>
    <mergeCell ref="C14:D14"/>
    <mergeCell ref="E14:F14"/>
    <mergeCell ref="A6:B6"/>
    <mergeCell ref="C6:F6"/>
    <mergeCell ref="H6:K6"/>
    <mergeCell ref="A9:A10"/>
    <mergeCell ref="B9:B10"/>
    <mergeCell ref="C9:D10"/>
    <mergeCell ref="E9:F10"/>
    <mergeCell ref="G9:G10"/>
    <mergeCell ref="H9:H10"/>
    <mergeCell ref="I9:I10"/>
    <mergeCell ref="A5:B5"/>
    <mergeCell ref="C5:F5"/>
    <mergeCell ref="H5:K5"/>
    <mergeCell ref="A2:B2"/>
    <mergeCell ref="A3:K3"/>
    <mergeCell ref="A4:B4"/>
    <mergeCell ref="C4:F4"/>
    <mergeCell ref="H4:K4"/>
  </mergeCells>
  <phoneticPr fontId="4"/>
  <conditionalFormatting sqref="G42">
    <cfRule type="cellIs" dxfId="1" priority="2" operator="greaterThan">
      <formula>2.08333333333333</formula>
    </cfRule>
  </conditionalFormatting>
  <conditionalFormatting sqref="G11">
    <cfRule type="cellIs" dxfId="0" priority="1" operator="lessThan">
      <formula>0.0416666666666667</formula>
    </cfRule>
  </conditionalFormatting>
  <dataValidations count="9">
    <dataValidation type="textLength" imeMode="off" operator="equal" allowBlank="1" showInputMessage="1" showErrorMessage="1" error="10桁で入力してください" prompt="10桁で入力してください" sqref="C4:F4 H4:K4">
      <formula1>10</formula1>
    </dataValidation>
    <dataValidation type="list" imeMode="disabled" allowBlank="1" showInputMessage="1" sqref="C11:F41">
      <formula1>$Q$3:$Q$234</formula1>
    </dataValidation>
    <dataValidation type="list" allowBlank="1" showInputMessage="1" showErrorMessage="1" error="西暦を数字で入力してください" sqref="A2:B2">
      <formula1>$O$3:$O$186</formula1>
    </dataValidation>
    <dataValidation type="list" allowBlank="1" showInputMessage="1" showErrorMessage="1" sqref="E42">
      <formula1>$Q$3:$Q$198</formula1>
    </dataValidation>
    <dataValidation type="list" allowBlank="1" showInputMessage="1" showErrorMessage="1" sqref="D2">
      <formula1>$P$3:$P$14</formula1>
    </dataValidation>
    <dataValidation imeMode="off" allowBlank="1" showInputMessage="1" showErrorMessage="1" sqref="J2 K43:K44 I11:I41"/>
    <dataValidation type="time" errorStyle="warning" operator="greaterThan" allowBlank="1" showInputMessage="1" showErrorMessage="1" errorTitle="利用時間不足" error="利用時間は１時間以上で申請可能です。" sqref="G11">
      <formula1>0.0416666666666667</formula1>
    </dataValidation>
    <dataValidation type="list" allowBlank="1" showInputMessage="1" showErrorMessage="1" sqref="H7">
      <formula1>"無,有"</formula1>
    </dataValidation>
    <dataValidation type="list" allowBlank="1" showInputMessage="1" showErrorMessage="1" sqref="C42">
      <formula1>#REF!</formula1>
    </dataValidation>
  </dataValidations>
  <printOptions horizontalCentered="1"/>
  <pageMargins left="0.51181102362204722" right="0.47244094488188981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42"/>
  <sheetViews>
    <sheetView showGridLines="0" tabSelected="1" zoomScaleNormal="100" workbookViewId="0">
      <selection activeCell="A2" sqref="A2:B2"/>
    </sheetView>
  </sheetViews>
  <sheetFormatPr defaultRowHeight="12"/>
  <cols>
    <col min="1" max="1" width="5" style="3" customWidth="1"/>
    <col min="2" max="2" width="5.42578125" style="3" customWidth="1"/>
    <col min="3" max="6" width="7.28515625" style="3" customWidth="1"/>
    <col min="7" max="8" width="12.28515625" style="3" customWidth="1"/>
    <col min="9" max="9" width="10.140625" style="3" customWidth="1"/>
    <col min="10" max="10" width="10.7109375" style="3" customWidth="1"/>
    <col min="11" max="11" width="12.28515625" style="3" customWidth="1"/>
    <col min="12" max="12" width="9.140625" style="3"/>
    <col min="13" max="17" width="9.140625" style="2" hidden="1" customWidth="1"/>
    <col min="18" max="18" width="10.28515625" style="3" hidden="1" customWidth="1"/>
    <col min="19" max="19" width="9.140625" style="3" hidden="1" customWidth="1"/>
    <col min="20" max="20" width="16.42578125" style="3" hidden="1" customWidth="1"/>
    <col min="21" max="21" width="10.7109375" style="3" hidden="1" customWidth="1"/>
    <col min="22" max="22" width="9.140625" style="3" hidden="1" customWidth="1"/>
    <col min="23" max="23" width="16.42578125" style="3" hidden="1" customWidth="1"/>
    <col min="24" max="24" width="9.140625" style="3" hidden="1" customWidth="1"/>
    <col min="25" max="258" width="9.140625" style="3"/>
    <col min="259" max="259" width="5" style="3" customWidth="1"/>
    <col min="260" max="260" width="5.42578125" style="3" customWidth="1"/>
    <col min="261" max="262" width="12.7109375" style="3" customWidth="1"/>
    <col min="263" max="263" width="11.28515625" style="3" customWidth="1"/>
    <col min="264" max="264" width="13.7109375" style="3" customWidth="1"/>
    <col min="265" max="265" width="10.140625" style="3" customWidth="1"/>
    <col min="266" max="266" width="13.7109375" style="3" customWidth="1"/>
    <col min="267" max="267" width="13.28515625" style="3" customWidth="1"/>
    <col min="268" max="514" width="9.140625" style="3"/>
    <col min="515" max="515" width="5" style="3" customWidth="1"/>
    <col min="516" max="516" width="5.42578125" style="3" customWidth="1"/>
    <col min="517" max="518" width="12.7109375" style="3" customWidth="1"/>
    <col min="519" max="519" width="11.28515625" style="3" customWidth="1"/>
    <col min="520" max="520" width="13.7109375" style="3" customWidth="1"/>
    <col min="521" max="521" width="10.140625" style="3" customWidth="1"/>
    <col min="522" max="522" width="13.7109375" style="3" customWidth="1"/>
    <col min="523" max="523" width="13.28515625" style="3" customWidth="1"/>
    <col min="524" max="770" width="9.140625" style="3"/>
    <col min="771" max="771" width="5" style="3" customWidth="1"/>
    <col min="772" max="772" width="5.42578125" style="3" customWidth="1"/>
    <col min="773" max="774" width="12.7109375" style="3" customWidth="1"/>
    <col min="775" max="775" width="11.28515625" style="3" customWidth="1"/>
    <col min="776" max="776" width="13.7109375" style="3" customWidth="1"/>
    <col min="777" max="777" width="10.140625" style="3" customWidth="1"/>
    <col min="778" max="778" width="13.7109375" style="3" customWidth="1"/>
    <col min="779" max="779" width="13.28515625" style="3" customWidth="1"/>
    <col min="780" max="1026" width="9.140625" style="3"/>
    <col min="1027" max="1027" width="5" style="3" customWidth="1"/>
    <col min="1028" max="1028" width="5.42578125" style="3" customWidth="1"/>
    <col min="1029" max="1030" width="12.7109375" style="3" customWidth="1"/>
    <col min="1031" max="1031" width="11.28515625" style="3" customWidth="1"/>
    <col min="1032" max="1032" width="13.7109375" style="3" customWidth="1"/>
    <col min="1033" max="1033" width="10.140625" style="3" customWidth="1"/>
    <col min="1034" max="1034" width="13.7109375" style="3" customWidth="1"/>
    <col min="1035" max="1035" width="13.28515625" style="3" customWidth="1"/>
    <col min="1036" max="1282" width="9.140625" style="3"/>
    <col min="1283" max="1283" width="5" style="3" customWidth="1"/>
    <col min="1284" max="1284" width="5.42578125" style="3" customWidth="1"/>
    <col min="1285" max="1286" width="12.7109375" style="3" customWidth="1"/>
    <col min="1287" max="1287" width="11.28515625" style="3" customWidth="1"/>
    <col min="1288" max="1288" width="13.7109375" style="3" customWidth="1"/>
    <col min="1289" max="1289" width="10.140625" style="3" customWidth="1"/>
    <col min="1290" max="1290" width="13.7109375" style="3" customWidth="1"/>
    <col min="1291" max="1291" width="13.28515625" style="3" customWidth="1"/>
    <col min="1292" max="1538" width="9.140625" style="3"/>
    <col min="1539" max="1539" width="5" style="3" customWidth="1"/>
    <col min="1540" max="1540" width="5.42578125" style="3" customWidth="1"/>
    <col min="1541" max="1542" width="12.7109375" style="3" customWidth="1"/>
    <col min="1543" max="1543" width="11.28515625" style="3" customWidth="1"/>
    <col min="1544" max="1544" width="13.7109375" style="3" customWidth="1"/>
    <col min="1545" max="1545" width="10.140625" style="3" customWidth="1"/>
    <col min="1546" max="1546" width="13.7109375" style="3" customWidth="1"/>
    <col min="1547" max="1547" width="13.28515625" style="3" customWidth="1"/>
    <col min="1548" max="1794" width="9.140625" style="3"/>
    <col min="1795" max="1795" width="5" style="3" customWidth="1"/>
    <col min="1796" max="1796" width="5.42578125" style="3" customWidth="1"/>
    <col min="1797" max="1798" width="12.7109375" style="3" customWidth="1"/>
    <col min="1799" max="1799" width="11.28515625" style="3" customWidth="1"/>
    <col min="1800" max="1800" width="13.7109375" style="3" customWidth="1"/>
    <col min="1801" max="1801" width="10.140625" style="3" customWidth="1"/>
    <col min="1802" max="1802" width="13.7109375" style="3" customWidth="1"/>
    <col min="1803" max="1803" width="13.28515625" style="3" customWidth="1"/>
    <col min="1804" max="2050" width="9.140625" style="3"/>
    <col min="2051" max="2051" width="5" style="3" customWidth="1"/>
    <col min="2052" max="2052" width="5.42578125" style="3" customWidth="1"/>
    <col min="2053" max="2054" width="12.7109375" style="3" customWidth="1"/>
    <col min="2055" max="2055" width="11.28515625" style="3" customWidth="1"/>
    <col min="2056" max="2056" width="13.7109375" style="3" customWidth="1"/>
    <col min="2057" max="2057" width="10.140625" style="3" customWidth="1"/>
    <col min="2058" max="2058" width="13.7109375" style="3" customWidth="1"/>
    <col min="2059" max="2059" width="13.28515625" style="3" customWidth="1"/>
    <col min="2060" max="2306" width="9.140625" style="3"/>
    <col min="2307" max="2307" width="5" style="3" customWidth="1"/>
    <col min="2308" max="2308" width="5.42578125" style="3" customWidth="1"/>
    <col min="2309" max="2310" width="12.7109375" style="3" customWidth="1"/>
    <col min="2311" max="2311" width="11.28515625" style="3" customWidth="1"/>
    <col min="2312" max="2312" width="13.7109375" style="3" customWidth="1"/>
    <col min="2313" max="2313" width="10.140625" style="3" customWidth="1"/>
    <col min="2314" max="2314" width="13.7109375" style="3" customWidth="1"/>
    <col min="2315" max="2315" width="13.28515625" style="3" customWidth="1"/>
    <col min="2316" max="2562" width="9.140625" style="3"/>
    <col min="2563" max="2563" width="5" style="3" customWidth="1"/>
    <col min="2564" max="2564" width="5.42578125" style="3" customWidth="1"/>
    <col min="2565" max="2566" width="12.7109375" style="3" customWidth="1"/>
    <col min="2567" max="2567" width="11.28515625" style="3" customWidth="1"/>
    <col min="2568" max="2568" width="13.7109375" style="3" customWidth="1"/>
    <col min="2569" max="2569" width="10.140625" style="3" customWidth="1"/>
    <col min="2570" max="2570" width="13.7109375" style="3" customWidth="1"/>
    <col min="2571" max="2571" width="13.28515625" style="3" customWidth="1"/>
    <col min="2572" max="2818" width="9.140625" style="3"/>
    <col min="2819" max="2819" width="5" style="3" customWidth="1"/>
    <col min="2820" max="2820" width="5.42578125" style="3" customWidth="1"/>
    <col min="2821" max="2822" width="12.7109375" style="3" customWidth="1"/>
    <col min="2823" max="2823" width="11.28515625" style="3" customWidth="1"/>
    <col min="2824" max="2824" width="13.7109375" style="3" customWidth="1"/>
    <col min="2825" max="2825" width="10.140625" style="3" customWidth="1"/>
    <col min="2826" max="2826" width="13.7109375" style="3" customWidth="1"/>
    <col min="2827" max="2827" width="13.28515625" style="3" customWidth="1"/>
    <col min="2828" max="3074" width="9.140625" style="3"/>
    <col min="3075" max="3075" width="5" style="3" customWidth="1"/>
    <col min="3076" max="3076" width="5.42578125" style="3" customWidth="1"/>
    <col min="3077" max="3078" width="12.7109375" style="3" customWidth="1"/>
    <col min="3079" max="3079" width="11.28515625" style="3" customWidth="1"/>
    <col min="3080" max="3080" width="13.7109375" style="3" customWidth="1"/>
    <col min="3081" max="3081" width="10.140625" style="3" customWidth="1"/>
    <col min="3082" max="3082" width="13.7109375" style="3" customWidth="1"/>
    <col min="3083" max="3083" width="13.28515625" style="3" customWidth="1"/>
    <col min="3084" max="3330" width="9.140625" style="3"/>
    <col min="3331" max="3331" width="5" style="3" customWidth="1"/>
    <col min="3332" max="3332" width="5.42578125" style="3" customWidth="1"/>
    <col min="3333" max="3334" width="12.7109375" style="3" customWidth="1"/>
    <col min="3335" max="3335" width="11.28515625" style="3" customWidth="1"/>
    <col min="3336" max="3336" width="13.7109375" style="3" customWidth="1"/>
    <col min="3337" max="3337" width="10.140625" style="3" customWidth="1"/>
    <col min="3338" max="3338" width="13.7109375" style="3" customWidth="1"/>
    <col min="3339" max="3339" width="13.28515625" style="3" customWidth="1"/>
    <col min="3340" max="3586" width="9.140625" style="3"/>
    <col min="3587" max="3587" width="5" style="3" customWidth="1"/>
    <col min="3588" max="3588" width="5.42578125" style="3" customWidth="1"/>
    <col min="3589" max="3590" width="12.7109375" style="3" customWidth="1"/>
    <col min="3591" max="3591" width="11.28515625" style="3" customWidth="1"/>
    <col min="3592" max="3592" width="13.7109375" style="3" customWidth="1"/>
    <col min="3593" max="3593" width="10.140625" style="3" customWidth="1"/>
    <col min="3594" max="3594" width="13.7109375" style="3" customWidth="1"/>
    <col min="3595" max="3595" width="13.28515625" style="3" customWidth="1"/>
    <col min="3596" max="3842" width="9.140625" style="3"/>
    <col min="3843" max="3843" width="5" style="3" customWidth="1"/>
    <col min="3844" max="3844" width="5.42578125" style="3" customWidth="1"/>
    <col min="3845" max="3846" width="12.7109375" style="3" customWidth="1"/>
    <col min="3847" max="3847" width="11.28515625" style="3" customWidth="1"/>
    <col min="3848" max="3848" width="13.7109375" style="3" customWidth="1"/>
    <col min="3849" max="3849" width="10.140625" style="3" customWidth="1"/>
    <col min="3850" max="3850" width="13.7109375" style="3" customWidth="1"/>
    <col min="3851" max="3851" width="13.28515625" style="3" customWidth="1"/>
    <col min="3852" max="4098" width="9.140625" style="3"/>
    <col min="4099" max="4099" width="5" style="3" customWidth="1"/>
    <col min="4100" max="4100" width="5.42578125" style="3" customWidth="1"/>
    <col min="4101" max="4102" width="12.7109375" style="3" customWidth="1"/>
    <col min="4103" max="4103" width="11.28515625" style="3" customWidth="1"/>
    <col min="4104" max="4104" width="13.7109375" style="3" customWidth="1"/>
    <col min="4105" max="4105" width="10.140625" style="3" customWidth="1"/>
    <col min="4106" max="4106" width="13.7109375" style="3" customWidth="1"/>
    <col min="4107" max="4107" width="13.28515625" style="3" customWidth="1"/>
    <col min="4108" max="4354" width="9.140625" style="3"/>
    <col min="4355" max="4355" width="5" style="3" customWidth="1"/>
    <col min="4356" max="4356" width="5.42578125" style="3" customWidth="1"/>
    <col min="4357" max="4358" width="12.7109375" style="3" customWidth="1"/>
    <col min="4359" max="4359" width="11.28515625" style="3" customWidth="1"/>
    <col min="4360" max="4360" width="13.7109375" style="3" customWidth="1"/>
    <col min="4361" max="4361" width="10.140625" style="3" customWidth="1"/>
    <col min="4362" max="4362" width="13.7109375" style="3" customWidth="1"/>
    <col min="4363" max="4363" width="13.28515625" style="3" customWidth="1"/>
    <col min="4364" max="4610" width="9.140625" style="3"/>
    <col min="4611" max="4611" width="5" style="3" customWidth="1"/>
    <col min="4612" max="4612" width="5.42578125" style="3" customWidth="1"/>
    <col min="4613" max="4614" width="12.7109375" style="3" customWidth="1"/>
    <col min="4615" max="4615" width="11.28515625" style="3" customWidth="1"/>
    <col min="4616" max="4616" width="13.7109375" style="3" customWidth="1"/>
    <col min="4617" max="4617" width="10.140625" style="3" customWidth="1"/>
    <col min="4618" max="4618" width="13.7109375" style="3" customWidth="1"/>
    <col min="4619" max="4619" width="13.28515625" style="3" customWidth="1"/>
    <col min="4620" max="4866" width="9.140625" style="3"/>
    <col min="4867" max="4867" width="5" style="3" customWidth="1"/>
    <col min="4868" max="4868" width="5.42578125" style="3" customWidth="1"/>
    <col min="4869" max="4870" width="12.7109375" style="3" customWidth="1"/>
    <col min="4871" max="4871" width="11.28515625" style="3" customWidth="1"/>
    <col min="4872" max="4872" width="13.7109375" style="3" customWidth="1"/>
    <col min="4873" max="4873" width="10.140625" style="3" customWidth="1"/>
    <col min="4874" max="4874" width="13.7109375" style="3" customWidth="1"/>
    <col min="4875" max="4875" width="13.28515625" style="3" customWidth="1"/>
    <col min="4876" max="5122" width="9.140625" style="3"/>
    <col min="5123" max="5123" width="5" style="3" customWidth="1"/>
    <col min="5124" max="5124" width="5.42578125" style="3" customWidth="1"/>
    <col min="5125" max="5126" width="12.7109375" style="3" customWidth="1"/>
    <col min="5127" max="5127" width="11.28515625" style="3" customWidth="1"/>
    <col min="5128" max="5128" width="13.7109375" style="3" customWidth="1"/>
    <col min="5129" max="5129" width="10.140625" style="3" customWidth="1"/>
    <col min="5130" max="5130" width="13.7109375" style="3" customWidth="1"/>
    <col min="5131" max="5131" width="13.28515625" style="3" customWidth="1"/>
    <col min="5132" max="5378" width="9.140625" style="3"/>
    <col min="5379" max="5379" width="5" style="3" customWidth="1"/>
    <col min="5380" max="5380" width="5.42578125" style="3" customWidth="1"/>
    <col min="5381" max="5382" width="12.7109375" style="3" customWidth="1"/>
    <col min="5383" max="5383" width="11.28515625" style="3" customWidth="1"/>
    <col min="5384" max="5384" width="13.7109375" style="3" customWidth="1"/>
    <col min="5385" max="5385" width="10.140625" style="3" customWidth="1"/>
    <col min="5386" max="5386" width="13.7109375" style="3" customWidth="1"/>
    <col min="5387" max="5387" width="13.28515625" style="3" customWidth="1"/>
    <col min="5388" max="5634" width="9.140625" style="3"/>
    <col min="5635" max="5635" width="5" style="3" customWidth="1"/>
    <col min="5636" max="5636" width="5.42578125" style="3" customWidth="1"/>
    <col min="5637" max="5638" width="12.7109375" style="3" customWidth="1"/>
    <col min="5639" max="5639" width="11.28515625" style="3" customWidth="1"/>
    <col min="5640" max="5640" width="13.7109375" style="3" customWidth="1"/>
    <col min="5641" max="5641" width="10.140625" style="3" customWidth="1"/>
    <col min="5642" max="5642" width="13.7109375" style="3" customWidth="1"/>
    <col min="5643" max="5643" width="13.28515625" style="3" customWidth="1"/>
    <col min="5644" max="5890" width="9.140625" style="3"/>
    <col min="5891" max="5891" width="5" style="3" customWidth="1"/>
    <col min="5892" max="5892" width="5.42578125" style="3" customWidth="1"/>
    <col min="5893" max="5894" width="12.7109375" style="3" customWidth="1"/>
    <col min="5895" max="5895" width="11.28515625" style="3" customWidth="1"/>
    <col min="5896" max="5896" width="13.7109375" style="3" customWidth="1"/>
    <col min="5897" max="5897" width="10.140625" style="3" customWidth="1"/>
    <col min="5898" max="5898" width="13.7109375" style="3" customWidth="1"/>
    <col min="5899" max="5899" width="13.28515625" style="3" customWidth="1"/>
    <col min="5900" max="6146" width="9.140625" style="3"/>
    <col min="6147" max="6147" width="5" style="3" customWidth="1"/>
    <col min="6148" max="6148" width="5.42578125" style="3" customWidth="1"/>
    <col min="6149" max="6150" width="12.7109375" style="3" customWidth="1"/>
    <col min="6151" max="6151" width="11.28515625" style="3" customWidth="1"/>
    <col min="6152" max="6152" width="13.7109375" style="3" customWidth="1"/>
    <col min="6153" max="6153" width="10.140625" style="3" customWidth="1"/>
    <col min="6154" max="6154" width="13.7109375" style="3" customWidth="1"/>
    <col min="6155" max="6155" width="13.28515625" style="3" customWidth="1"/>
    <col min="6156" max="6402" width="9.140625" style="3"/>
    <col min="6403" max="6403" width="5" style="3" customWidth="1"/>
    <col min="6404" max="6404" width="5.42578125" style="3" customWidth="1"/>
    <col min="6405" max="6406" width="12.7109375" style="3" customWidth="1"/>
    <col min="6407" max="6407" width="11.28515625" style="3" customWidth="1"/>
    <col min="6408" max="6408" width="13.7109375" style="3" customWidth="1"/>
    <col min="6409" max="6409" width="10.140625" style="3" customWidth="1"/>
    <col min="6410" max="6410" width="13.7109375" style="3" customWidth="1"/>
    <col min="6411" max="6411" width="13.28515625" style="3" customWidth="1"/>
    <col min="6412" max="6658" width="9.140625" style="3"/>
    <col min="6659" max="6659" width="5" style="3" customWidth="1"/>
    <col min="6660" max="6660" width="5.42578125" style="3" customWidth="1"/>
    <col min="6661" max="6662" width="12.7109375" style="3" customWidth="1"/>
    <col min="6663" max="6663" width="11.28515625" style="3" customWidth="1"/>
    <col min="6664" max="6664" width="13.7109375" style="3" customWidth="1"/>
    <col min="6665" max="6665" width="10.140625" style="3" customWidth="1"/>
    <col min="6666" max="6666" width="13.7109375" style="3" customWidth="1"/>
    <col min="6667" max="6667" width="13.28515625" style="3" customWidth="1"/>
    <col min="6668" max="6914" width="9.140625" style="3"/>
    <col min="6915" max="6915" width="5" style="3" customWidth="1"/>
    <col min="6916" max="6916" width="5.42578125" style="3" customWidth="1"/>
    <col min="6917" max="6918" width="12.7109375" style="3" customWidth="1"/>
    <col min="6919" max="6919" width="11.28515625" style="3" customWidth="1"/>
    <col min="6920" max="6920" width="13.7109375" style="3" customWidth="1"/>
    <col min="6921" max="6921" width="10.140625" style="3" customWidth="1"/>
    <col min="6922" max="6922" width="13.7109375" style="3" customWidth="1"/>
    <col min="6923" max="6923" width="13.28515625" style="3" customWidth="1"/>
    <col min="6924" max="7170" width="9.140625" style="3"/>
    <col min="7171" max="7171" width="5" style="3" customWidth="1"/>
    <col min="7172" max="7172" width="5.42578125" style="3" customWidth="1"/>
    <col min="7173" max="7174" width="12.7109375" style="3" customWidth="1"/>
    <col min="7175" max="7175" width="11.28515625" style="3" customWidth="1"/>
    <col min="7176" max="7176" width="13.7109375" style="3" customWidth="1"/>
    <col min="7177" max="7177" width="10.140625" style="3" customWidth="1"/>
    <col min="7178" max="7178" width="13.7109375" style="3" customWidth="1"/>
    <col min="7179" max="7179" width="13.28515625" style="3" customWidth="1"/>
    <col min="7180" max="7426" width="9.140625" style="3"/>
    <col min="7427" max="7427" width="5" style="3" customWidth="1"/>
    <col min="7428" max="7428" width="5.42578125" style="3" customWidth="1"/>
    <col min="7429" max="7430" width="12.7109375" style="3" customWidth="1"/>
    <col min="7431" max="7431" width="11.28515625" style="3" customWidth="1"/>
    <col min="7432" max="7432" width="13.7109375" style="3" customWidth="1"/>
    <col min="7433" max="7433" width="10.140625" style="3" customWidth="1"/>
    <col min="7434" max="7434" width="13.7109375" style="3" customWidth="1"/>
    <col min="7435" max="7435" width="13.28515625" style="3" customWidth="1"/>
    <col min="7436" max="7682" width="9.140625" style="3"/>
    <col min="7683" max="7683" width="5" style="3" customWidth="1"/>
    <col min="7684" max="7684" width="5.42578125" style="3" customWidth="1"/>
    <col min="7685" max="7686" width="12.7109375" style="3" customWidth="1"/>
    <col min="7687" max="7687" width="11.28515625" style="3" customWidth="1"/>
    <col min="7688" max="7688" width="13.7109375" style="3" customWidth="1"/>
    <col min="7689" max="7689" width="10.140625" style="3" customWidth="1"/>
    <col min="7690" max="7690" width="13.7109375" style="3" customWidth="1"/>
    <col min="7691" max="7691" width="13.28515625" style="3" customWidth="1"/>
    <col min="7692" max="7938" width="9.140625" style="3"/>
    <col min="7939" max="7939" width="5" style="3" customWidth="1"/>
    <col min="7940" max="7940" width="5.42578125" style="3" customWidth="1"/>
    <col min="7941" max="7942" width="12.7109375" style="3" customWidth="1"/>
    <col min="7943" max="7943" width="11.28515625" style="3" customWidth="1"/>
    <col min="7944" max="7944" width="13.7109375" style="3" customWidth="1"/>
    <col min="7945" max="7945" width="10.140625" style="3" customWidth="1"/>
    <col min="7946" max="7946" width="13.7109375" style="3" customWidth="1"/>
    <col min="7947" max="7947" width="13.28515625" style="3" customWidth="1"/>
    <col min="7948" max="8194" width="9.140625" style="3"/>
    <col min="8195" max="8195" width="5" style="3" customWidth="1"/>
    <col min="8196" max="8196" width="5.42578125" style="3" customWidth="1"/>
    <col min="8197" max="8198" width="12.7109375" style="3" customWidth="1"/>
    <col min="8199" max="8199" width="11.28515625" style="3" customWidth="1"/>
    <col min="8200" max="8200" width="13.7109375" style="3" customWidth="1"/>
    <col min="8201" max="8201" width="10.140625" style="3" customWidth="1"/>
    <col min="8202" max="8202" width="13.7109375" style="3" customWidth="1"/>
    <col min="8203" max="8203" width="13.28515625" style="3" customWidth="1"/>
    <col min="8204" max="8450" width="9.140625" style="3"/>
    <col min="8451" max="8451" width="5" style="3" customWidth="1"/>
    <col min="8452" max="8452" width="5.42578125" style="3" customWidth="1"/>
    <col min="8453" max="8454" width="12.7109375" style="3" customWidth="1"/>
    <col min="8455" max="8455" width="11.28515625" style="3" customWidth="1"/>
    <col min="8456" max="8456" width="13.7109375" style="3" customWidth="1"/>
    <col min="8457" max="8457" width="10.140625" style="3" customWidth="1"/>
    <col min="8458" max="8458" width="13.7109375" style="3" customWidth="1"/>
    <col min="8459" max="8459" width="13.28515625" style="3" customWidth="1"/>
    <col min="8460" max="8706" width="9.140625" style="3"/>
    <col min="8707" max="8707" width="5" style="3" customWidth="1"/>
    <col min="8708" max="8708" width="5.42578125" style="3" customWidth="1"/>
    <col min="8709" max="8710" width="12.7109375" style="3" customWidth="1"/>
    <col min="8711" max="8711" width="11.28515625" style="3" customWidth="1"/>
    <col min="8712" max="8712" width="13.7109375" style="3" customWidth="1"/>
    <col min="8713" max="8713" width="10.140625" style="3" customWidth="1"/>
    <col min="8714" max="8714" width="13.7109375" style="3" customWidth="1"/>
    <col min="8715" max="8715" width="13.28515625" style="3" customWidth="1"/>
    <col min="8716" max="8962" width="9.140625" style="3"/>
    <col min="8963" max="8963" width="5" style="3" customWidth="1"/>
    <col min="8964" max="8964" width="5.42578125" style="3" customWidth="1"/>
    <col min="8965" max="8966" width="12.7109375" style="3" customWidth="1"/>
    <col min="8967" max="8967" width="11.28515625" style="3" customWidth="1"/>
    <col min="8968" max="8968" width="13.7109375" style="3" customWidth="1"/>
    <col min="8969" max="8969" width="10.140625" style="3" customWidth="1"/>
    <col min="8970" max="8970" width="13.7109375" style="3" customWidth="1"/>
    <col min="8971" max="8971" width="13.28515625" style="3" customWidth="1"/>
    <col min="8972" max="9218" width="9.140625" style="3"/>
    <col min="9219" max="9219" width="5" style="3" customWidth="1"/>
    <col min="9220" max="9220" width="5.42578125" style="3" customWidth="1"/>
    <col min="9221" max="9222" width="12.7109375" style="3" customWidth="1"/>
    <col min="9223" max="9223" width="11.28515625" style="3" customWidth="1"/>
    <col min="9224" max="9224" width="13.7109375" style="3" customWidth="1"/>
    <col min="9225" max="9225" width="10.140625" style="3" customWidth="1"/>
    <col min="9226" max="9226" width="13.7109375" style="3" customWidth="1"/>
    <col min="9227" max="9227" width="13.28515625" style="3" customWidth="1"/>
    <col min="9228" max="9474" width="9.140625" style="3"/>
    <col min="9475" max="9475" width="5" style="3" customWidth="1"/>
    <col min="9476" max="9476" width="5.42578125" style="3" customWidth="1"/>
    <col min="9477" max="9478" width="12.7109375" style="3" customWidth="1"/>
    <col min="9479" max="9479" width="11.28515625" style="3" customWidth="1"/>
    <col min="9480" max="9480" width="13.7109375" style="3" customWidth="1"/>
    <col min="9481" max="9481" width="10.140625" style="3" customWidth="1"/>
    <col min="9482" max="9482" width="13.7109375" style="3" customWidth="1"/>
    <col min="9483" max="9483" width="13.28515625" style="3" customWidth="1"/>
    <col min="9484" max="9730" width="9.140625" style="3"/>
    <col min="9731" max="9731" width="5" style="3" customWidth="1"/>
    <col min="9732" max="9732" width="5.42578125" style="3" customWidth="1"/>
    <col min="9733" max="9734" width="12.7109375" style="3" customWidth="1"/>
    <col min="9735" max="9735" width="11.28515625" style="3" customWidth="1"/>
    <col min="9736" max="9736" width="13.7109375" style="3" customWidth="1"/>
    <col min="9737" max="9737" width="10.140625" style="3" customWidth="1"/>
    <col min="9738" max="9738" width="13.7109375" style="3" customWidth="1"/>
    <col min="9739" max="9739" width="13.28515625" style="3" customWidth="1"/>
    <col min="9740" max="9986" width="9.140625" style="3"/>
    <col min="9987" max="9987" width="5" style="3" customWidth="1"/>
    <col min="9988" max="9988" width="5.42578125" style="3" customWidth="1"/>
    <col min="9989" max="9990" width="12.7109375" style="3" customWidth="1"/>
    <col min="9991" max="9991" width="11.28515625" style="3" customWidth="1"/>
    <col min="9992" max="9992" width="13.7109375" style="3" customWidth="1"/>
    <col min="9993" max="9993" width="10.140625" style="3" customWidth="1"/>
    <col min="9994" max="9994" width="13.7109375" style="3" customWidth="1"/>
    <col min="9995" max="9995" width="13.28515625" style="3" customWidth="1"/>
    <col min="9996" max="10242" width="9.140625" style="3"/>
    <col min="10243" max="10243" width="5" style="3" customWidth="1"/>
    <col min="10244" max="10244" width="5.42578125" style="3" customWidth="1"/>
    <col min="10245" max="10246" width="12.7109375" style="3" customWidth="1"/>
    <col min="10247" max="10247" width="11.28515625" style="3" customWidth="1"/>
    <col min="10248" max="10248" width="13.7109375" style="3" customWidth="1"/>
    <col min="10249" max="10249" width="10.140625" style="3" customWidth="1"/>
    <col min="10250" max="10250" width="13.7109375" style="3" customWidth="1"/>
    <col min="10251" max="10251" width="13.28515625" style="3" customWidth="1"/>
    <col min="10252" max="10498" width="9.140625" style="3"/>
    <col min="10499" max="10499" width="5" style="3" customWidth="1"/>
    <col min="10500" max="10500" width="5.42578125" style="3" customWidth="1"/>
    <col min="10501" max="10502" width="12.7109375" style="3" customWidth="1"/>
    <col min="10503" max="10503" width="11.28515625" style="3" customWidth="1"/>
    <col min="10504" max="10504" width="13.7109375" style="3" customWidth="1"/>
    <col min="10505" max="10505" width="10.140625" style="3" customWidth="1"/>
    <col min="10506" max="10506" width="13.7109375" style="3" customWidth="1"/>
    <col min="10507" max="10507" width="13.28515625" style="3" customWidth="1"/>
    <col min="10508" max="10754" width="9.140625" style="3"/>
    <col min="10755" max="10755" width="5" style="3" customWidth="1"/>
    <col min="10756" max="10756" width="5.42578125" style="3" customWidth="1"/>
    <col min="10757" max="10758" width="12.7109375" style="3" customWidth="1"/>
    <col min="10759" max="10759" width="11.28515625" style="3" customWidth="1"/>
    <col min="10760" max="10760" width="13.7109375" style="3" customWidth="1"/>
    <col min="10761" max="10761" width="10.140625" style="3" customWidth="1"/>
    <col min="10762" max="10762" width="13.7109375" style="3" customWidth="1"/>
    <col min="10763" max="10763" width="13.28515625" style="3" customWidth="1"/>
    <col min="10764" max="11010" width="9.140625" style="3"/>
    <col min="11011" max="11011" width="5" style="3" customWidth="1"/>
    <col min="11012" max="11012" width="5.42578125" style="3" customWidth="1"/>
    <col min="11013" max="11014" width="12.7109375" style="3" customWidth="1"/>
    <col min="11015" max="11015" width="11.28515625" style="3" customWidth="1"/>
    <col min="11016" max="11016" width="13.7109375" style="3" customWidth="1"/>
    <col min="11017" max="11017" width="10.140625" style="3" customWidth="1"/>
    <col min="11018" max="11018" width="13.7109375" style="3" customWidth="1"/>
    <col min="11019" max="11019" width="13.28515625" style="3" customWidth="1"/>
    <col min="11020" max="11266" width="9.140625" style="3"/>
    <col min="11267" max="11267" width="5" style="3" customWidth="1"/>
    <col min="11268" max="11268" width="5.42578125" style="3" customWidth="1"/>
    <col min="11269" max="11270" width="12.7109375" style="3" customWidth="1"/>
    <col min="11271" max="11271" width="11.28515625" style="3" customWidth="1"/>
    <col min="11272" max="11272" width="13.7109375" style="3" customWidth="1"/>
    <col min="11273" max="11273" width="10.140625" style="3" customWidth="1"/>
    <col min="11274" max="11274" width="13.7109375" style="3" customWidth="1"/>
    <col min="11275" max="11275" width="13.28515625" style="3" customWidth="1"/>
    <col min="11276" max="11522" width="9.140625" style="3"/>
    <col min="11523" max="11523" width="5" style="3" customWidth="1"/>
    <col min="11524" max="11524" width="5.42578125" style="3" customWidth="1"/>
    <col min="11525" max="11526" width="12.7109375" style="3" customWidth="1"/>
    <col min="11527" max="11527" width="11.28515625" style="3" customWidth="1"/>
    <col min="11528" max="11528" width="13.7109375" style="3" customWidth="1"/>
    <col min="11529" max="11529" width="10.140625" style="3" customWidth="1"/>
    <col min="11530" max="11530" width="13.7109375" style="3" customWidth="1"/>
    <col min="11531" max="11531" width="13.28515625" style="3" customWidth="1"/>
    <col min="11532" max="11778" width="9.140625" style="3"/>
    <col min="11779" max="11779" width="5" style="3" customWidth="1"/>
    <col min="11780" max="11780" width="5.42578125" style="3" customWidth="1"/>
    <col min="11781" max="11782" width="12.7109375" style="3" customWidth="1"/>
    <col min="11783" max="11783" width="11.28515625" style="3" customWidth="1"/>
    <col min="11784" max="11784" width="13.7109375" style="3" customWidth="1"/>
    <col min="11785" max="11785" width="10.140625" style="3" customWidth="1"/>
    <col min="11786" max="11786" width="13.7109375" style="3" customWidth="1"/>
    <col min="11787" max="11787" width="13.28515625" style="3" customWidth="1"/>
    <col min="11788" max="12034" width="9.140625" style="3"/>
    <col min="12035" max="12035" width="5" style="3" customWidth="1"/>
    <col min="12036" max="12036" width="5.42578125" style="3" customWidth="1"/>
    <col min="12037" max="12038" width="12.7109375" style="3" customWidth="1"/>
    <col min="12039" max="12039" width="11.28515625" style="3" customWidth="1"/>
    <col min="12040" max="12040" width="13.7109375" style="3" customWidth="1"/>
    <col min="12041" max="12041" width="10.140625" style="3" customWidth="1"/>
    <col min="12042" max="12042" width="13.7109375" style="3" customWidth="1"/>
    <col min="12043" max="12043" width="13.28515625" style="3" customWidth="1"/>
    <col min="12044" max="12290" width="9.140625" style="3"/>
    <col min="12291" max="12291" width="5" style="3" customWidth="1"/>
    <col min="12292" max="12292" width="5.42578125" style="3" customWidth="1"/>
    <col min="12293" max="12294" width="12.7109375" style="3" customWidth="1"/>
    <col min="12295" max="12295" width="11.28515625" style="3" customWidth="1"/>
    <col min="12296" max="12296" width="13.7109375" style="3" customWidth="1"/>
    <col min="12297" max="12297" width="10.140625" style="3" customWidth="1"/>
    <col min="12298" max="12298" width="13.7109375" style="3" customWidth="1"/>
    <col min="12299" max="12299" width="13.28515625" style="3" customWidth="1"/>
    <col min="12300" max="12546" width="9.140625" style="3"/>
    <col min="12547" max="12547" width="5" style="3" customWidth="1"/>
    <col min="12548" max="12548" width="5.42578125" style="3" customWidth="1"/>
    <col min="12549" max="12550" width="12.7109375" style="3" customWidth="1"/>
    <col min="12551" max="12551" width="11.28515625" style="3" customWidth="1"/>
    <col min="12552" max="12552" width="13.7109375" style="3" customWidth="1"/>
    <col min="12553" max="12553" width="10.140625" style="3" customWidth="1"/>
    <col min="12554" max="12554" width="13.7109375" style="3" customWidth="1"/>
    <col min="12555" max="12555" width="13.28515625" style="3" customWidth="1"/>
    <col min="12556" max="12802" width="9.140625" style="3"/>
    <col min="12803" max="12803" width="5" style="3" customWidth="1"/>
    <col min="12804" max="12804" width="5.42578125" style="3" customWidth="1"/>
    <col min="12805" max="12806" width="12.7109375" style="3" customWidth="1"/>
    <col min="12807" max="12807" width="11.28515625" style="3" customWidth="1"/>
    <col min="12808" max="12808" width="13.7109375" style="3" customWidth="1"/>
    <col min="12809" max="12809" width="10.140625" style="3" customWidth="1"/>
    <col min="12810" max="12810" width="13.7109375" style="3" customWidth="1"/>
    <col min="12811" max="12811" width="13.28515625" style="3" customWidth="1"/>
    <col min="12812" max="13058" width="9.140625" style="3"/>
    <col min="13059" max="13059" width="5" style="3" customWidth="1"/>
    <col min="13060" max="13060" width="5.42578125" style="3" customWidth="1"/>
    <col min="13061" max="13062" width="12.7109375" style="3" customWidth="1"/>
    <col min="13063" max="13063" width="11.28515625" style="3" customWidth="1"/>
    <col min="13064" max="13064" width="13.7109375" style="3" customWidth="1"/>
    <col min="13065" max="13065" width="10.140625" style="3" customWidth="1"/>
    <col min="13066" max="13066" width="13.7109375" style="3" customWidth="1"/>
    <col min="13067" max="13067" width="13.28515625" style="3" customWidth="1"/>
    <col min="13068" max="13314" width="9.140625" style="3"/>
    <col min="13315" max="13315" width="5" style="3" customWidth="1"/>
    <col min="13316" max="13316" width="5.42578125" style="3" customWidth="1"/>
    <col min="13317" max="13318" width="12.7109375" style="3" customWidth="1"/>
    <col min="13319" max="13319" width="11.28515625" style="3" customWidth="1"/>
    <col min="13320" max="13320" width="13.7109375" style="3" customWidth="1"/>
    <col min="13321" max="13321" width="10.140625" style="3" customWidth="1"/>
    <col min="13322" max="13322" width="13.7109375" style="3" customWidth="1"/>
    <col min="13323" max="13323" width="13.28515625" style="3" customWidth="1"/>
    <col min="13324" max="13570" width="9.140625" style="3"/>
    <col min="13571" max="13571" width="5" style="3" customWidth="1"/>
    <col min="13572" max="13572" width="5.42578125" style="3" customWidth="1"/>
    <col min="13573" max="13574" width="12.7109375" style="3" customWidth="1"/>
    <col min="13575" max="13575" width="11.28515625" style="3" customWidth="1"/>
    <col min="13576" max="13576" width="13.7109375" style="3" customWidth="1"/>
    <col min="13577" max="13577" width="10.140625" style="3" customWidth="1"/>
    <col min="13578" max="13578" width="13.7109375" style="3" customWidth="1"/>
    <col min="13579" max="13579" width="13.28515625" style="3" customWidth="1"/>
    <col min="13580" max="13826" width="9.140625" style="3"/>
    <col min="13827" max="13827" width="5" style="3" customWidth="1"/>
    <col min="13828" max="13828" width="5.42578125" style="3" customWidth="1"/>
    <col min="13829" max="13830" width="12.7109375" style="3" customWidth="1"/>
    <col min="13831" max="13831" width="11.28515625" style="3" customWidth="1"/>
    <col min="13832" max="13832" width="13.7109375" style="3" customWidth="1"/>
    <col min="13833" max="13833" width="10.140625" style="3" customWidth="1"/>
    <col min="13834" max="13834" width="13.7109375" style="3" customWidth="1"/>
    <col min="13835" max="13835" width="13.28515625" style="3" customWidth="1"/>
    <col min="13836" max="14082" width="9.140625" style="3"/>
    <col min="14083" max="14083" width="5" style="3" customWidth="1"/>
    <col min="14084" max="14084" width="5.42578125" style="3" customWidth="1"/>
    <col min="14085" max="14086" width="12.7109375" style="3" customWidth="1"/>
    <col min="14087" max="14087" width="11.28515625" style="3" customWidth="1"/>
    <col min="14088" max="14088" width="13.7109375" style="3" customWidth="1"/>
    <col min="14089" max="14089" width="10.140625" style="3" customWidth="1"/>
    <col min="14090" max="14090" width="13.7109375" style="3" customWidth="1"/>
    <col min="14091" max="14091" width="13.28515625" style="3" customWidth="1"/>
    <col min="14092" max="14338" width="9.140625" style="3"/>
    <col min="14339" max="14339" width="5" style="3" customWidth="1"/>
    <col min="14340" max="14340" width="5.42578125" style="3" customWidth="1"/>
    <col min="14341" max="14342" width="12.7109375" style="3" customWidth="1"/>
    <col min="14343" max="14343" width="11.28515625" style="3" customWidth="1"/>
    <col min="14344" max="14344" width="13.7109375" style="3" customWidth="1"/>
    <col min="14345" max="14345" width="10.140625" style="3" customWidth="1"/>
    <col min="14346" max="14346" width="13.7109375" style="3" customWidth="1"/>
    <col min="14347" max="14347" width="13.28515625" style="3" customWidth="1"/>
    <col min="14348" max="14594" width="9.140625" style="3"/>
    <col min="14595" max="14595" width="5" style="3" customWidth="1"/>
    <col min="14596" max="14596" width="5.42578125" style="3" customWidth="1"/>
    <col min="14597" max="14598" width="12.7109375" style="3" customWidth="1"/>
    <col min="14599" max="14599" width="11.28515625" style="3" customWidth="1"/>
    <col min="14600" max="14600" width="13.7109375" style="3" customWidth="1"/>
    <col min="14601" max="14601" width="10.140625" style="3" customWidth="1"/>
    <col min="14602" max="14602" width="13.7109375" style="3" customWidth="1"/>
    <col min="14603" max="14603" width="13.28515625" style="3" customWidth="1"/>
    <col min="14604" max="14850" width="9.140625" style="3"/>
    <col min="14851" max="14851" width="5" style="3" customWidth="1"/>
    <col min="14852" max="14852" width="5.42578125" style="3" customWidth="1"/>
    <col min="14853" max="14854" width="12.7109375" style="3" customWidth="1"/>
    <col min="14855" max="14855" width="11.28515625" style="3" customWidth="1"/>
    <col min="14856" max="14856" width="13.7109375" style="3" customWidth="1"/>
    <col min="14857" max="14857" width="10.140625" style="3" customWidth="1"/>
    <col min="14858" max="14858" width="13.7109375" style="3" customWidth="1"/>
    <col min="14859" max="14859" width="13.28515625" style="3" customWidth="1"/>
    <col min="14860" max="15106" width="9.140625" style="3"/>
    <col min="15107" max="15107" width="5" style="3" customWidth="1"/>
    <col min="15108" max="15108" width="5.42578125" style="3" customWidth="1"/>
    <col min="15109" max="15110" width="12.7109375" style="3" customWidth="1"/>
    <col min="15111" max="15111" width="11.28515625" style="3" customWidth="1"/>
    <col min="15112" max="15112" width="13.7109375" style="3" customWidth="1"/>
    <col min="15113" max="15113" width="10.140625" style="3" customWidth="1"/>
    <col min="15114" max="15114" width="13.7109375" style="3" customWidth="1"/>
    <col min="15115" max="15115" width="13.28515625" style="3" customWidth="1"/>
    <col min="15116" max="15362" width="9.140625" style="3"/>
    <col min="15363" max="15363" width="5" style="3" customWidth="1"/>
    <col min="15364" max="15364" width="5.42578125" style="3" customWidth="1"/>
    <col min="15365" max="15366" width="12.7109375" style="3" customWidth="1"/>
    <col min="15367" max="15367" width="11.28515625" style="3" customWidth="1"/>
    <col min="15368" max="15368" width="13.7109375" style="3" customWidth="1"/>
    <col min="15369" max="15369" width="10.140625" style="3" customWidth="1"/>
    <col min="15370" max="15370" width="13.7109375" style="3" customWidth="1"/>
    <col min="15371" max="15371" width="13.28515625" style="3" customWidth="1"/>
    <col min="15372" max="15618" width="9.140625" style="3"/>
    <col min="15619" max="15619" width="5" style="3" customWidth="1"/>
    <col min="15620" max="15620" width="5.42578125" style="3" customWidth="1"/>
    <col min="15621" max="15622" width="12.7109375" style="3" customWidth="1"/>
    <col min="15623" max="15623" width="11.28515625" style="3" customWidth="1"/>
    <col min="15624" max="15624" width="13.7109375" style="3" customWidth="1"/>
    <col min="15625" max="15625" width="10.140625" style="3" customWidth="1"/>
    <col min="15626" max="15626" width="13.7109375" style="3" customWidth="1"/>
    <col min="15627" max="15627" width="13.28515625" style="3" customWidth="1"/>
    <col min="15628" max="15874" width="9.140625" style="3"/>
    <col min="15875" max="15875" width="5" style="3" customWidth="1"/>
    <col min="15876" max="15876" width="5.42578125" style="3" customWidth="1"/>
    <col min="15877" max="15878" width="12.7109375" style="3" customWidth="1"/>
    <col min="15879" max="15879" width="11.28515625" style="3" customWidth="1"/>
    <col min="15880" max="15880" width="13.7109375" style="3" customWidth="1"/>
    <col min="15881" max="15881" width="10.140625" style="3" customWidth="1"/>
    <col min="15882" max="15882" width="13.7109375" style="3" customWidth="1"/>
    <col min="15883" max="15883" width="13.28515625" style="3" customWidth="1"/>
    <col min="15884" max="16130" width="9.140625" style="3"/>
    <col min="16131" max="16131" width="5" style="3" customWidth="1"/>
    <col min="16132" max="16132" width="5.42578125" style="3" customWidth="1"/>
    <col min="16133" max="16134" width="12.7109375" style="3" customWidth="1"/>
    <col min="16135" max="16135" width="11.28515625" style="3" customWidth="1"/>
    <col min="16136" max="16136" width="13.7109375" style="3" customWidth="1"/>
    <col min="16137" max="16137" width="10.140625" style="3" customWidth="1"/>
    <col min="16138" max="16138" width="13.7109375" style="3" customWidth="1"/>
    <col min="16139" max="16139" width="13.28515625" style="3" customWidth="1"/>
    <col min="16140" max="16384" width="9.140625" style="3"/>
  </cols>
  <sheetData>
    <row r="1" spans="1:34" ht="15.75" customHeight="1">
      <c r="A1" s="40" t="s">
        <v>118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N1" s="2" t="s">
        <v>53</v>
      </c>
      <c r="T1" s="1" t="s">
        <v>54</v>
      </c>
    </row>
    <row r="2" spans="1:34" ht="22.5" customHeight="1">
      <c r="A2" s="294"/>
      <c r="B2" s="294"/>
      <c r="C2" s="183" t="s">
        <v>55</v>
      </c>
      <c r="D2" s="184"/>
      <c r="E2" s="183" t="s">
        <v>56</v>
      </c>
      <c r="F2" s="93"/>
      <c r="G2" s="93"/>
      <c r="H2" s="93"/>
      <c r="I2" s="42"/>
      <c r="J2" s="43"/>
      <c r="K2" s="44"/>
      <c r="N2" s="45" t="s">
        <v>57</v>
      </c>
      <c r="O2" s="45" t="s">
        <v>58</v>
      </c>
      <c r="P2" s="45" t="s">
        <v>59</v>
      </c>
      <c r="Q2" s="45" t="s">
        <v>19</v>
      </c>
      <c r="R2" s="45" t="s">
        <v>119</v>
      </c>
      <c r="T2" s="45" t="s">
        <v>61</v>
      </c>
      <c r="U2" s="45" t="s">
        <v>62</v>
      </c>
      <c r="V2" s="45" t="s">
        <v>63</v>
      </c>
      <c r="W2" s="45" t="s">
        <v>64</v>
      </c>
    </row>
    <row r="3" spans="1:34" ht="21" customHeight="1">
      <c r="A3" s="93"/>
      <c r="B3" s="93"/>
      <c r="C3" s="93"/>
      <c r="D3" s="295" t="s">
        <v>120</v>
      </c>
      <c r="E3" s="295"/>
      <c r="F3" s="333"/>
      <c r="G3" s="333"/>
      <c r="H3" s="333"/>
      <c r="I3" s="333"/>
      <c r="J3" s="333"/>
      <c r="K3" s="93"/>
      <c r="M3" s="2">
        <v>1</v>
      </c>
      <c r="N3" s="46" t="str">
        <f>IF($G11="","",FLOOR(TIME(HOUR($G11), MINUTE($G11), 0)+"0:10","0:30"))</f>
        <v/>
      </c>
      <c r="O3" s="2">
        <v>2020</v>
      </c>
      <c r="P3" s="47">
        <v>1</v>
      </c>
      <c r="Q3" s="48">
        <v>0.20833333333333801</v>
      </c>
      <c r="R3" s="115" t="str">
        <f t="shared" ref="R3:R33" si="0">IF($I11="","",$I11)</f>
        <v/>
      </c>
      <c r="T3" s="49" t="s">
        <v>121</v>
      </c>
      <c r="U3" s="12">
        <f>COUNT($N$3:$N$33)</f>
        <v>0</v>
      </c>
      <c r="V3" s="51">
        <v>2000</v>
      </c>
      <c r="W3" s="52">
        <f>U3*V3</f>
        <v>0</v>
      </c>
      <c r="X3" s="1" t="s">
        <v>122</v>
      </c>
      <c r="AC3" s="2"/>
      <c r="AD3" s="2"/>
      <c r="AE3" s="2"/>
      <c r="AF3" s="2"/>
      <c r="AG3" s="2"/>
      <c r="AH3" s="2"/>
    </row>
    <row r="4" spans="1:34" ht="16.5" customHeight="1">
      <c r="A4" s="296" t="s">
        <v>3</v>
      </c>
      <c r="B4" s="297"/>
      <c r="C4" s="280"/>
      <c r="D4" s="281"/>
      <c r="E4" s="281"/>
      <c r="F4" s="282"/>
      <c r="G4" s="213" t="s">
        <v>4</v>
      </c>
      <c r="H4" s="298"/>
      <c r="I4" s="299"/>
      <c r="J4" s="299"/>
      <c r="K4" s="300"/>
      <c r="M4" s="2">
        <v>2</v>
      </c>
      <c r="N4" s="46" t="str">
        <f>IF($G12="","",FLOOR(TIME(HOUR($G12), MINUTE($G12), 0)+"0:10","0:30"))</f>
        <v/>
      </c>
      <c r="O4" s="2">
        <v>2021</v>
      </c>
      <c r="P4" s="47">
        <v>2</v>
      </c>
      <c r="Q4" s="48">
        <v>0.21180555555556099</v>
      </c>
      <c r="R4" s="115" t="str">
        <f t="shared" si="0"/>
        <v/>
      </c>
      <c r="T4" s="49" t="s">
        <v>123</v>
      </c>
      <c r="U4" s="50">
        <f>($N$35*24-$U$3)*2</f>
        <v>0</v>
      </c>
      <c r="V4" s="51">
        <v>250</v>
      </c>
      <c r="W4" s="52">
        <f t="shared" ref="W4" si="1">U4*V4</f>
        <v>0</v>
      </c>
      <c r="AC4" s="2"/>
      <c r="AD4" s="2"/>
      <c r="AE4" s="2"/>
      <c r="AF4" s="2"/>
      <c r="AG4" s="2"/>
      <c r="AH4" s="2"/>
    </row>
    <row r="5" spans="1:34" ht="20.100000000000001" customHeight="1" thickBot="1">
      <c r="A5" s="292" t="s">
        <v>5</v>
      </c>
      <c r="B5" s="293"/>
      <c r="C5" s="280"/>
      <c r="D5" s="281"/>
      <c r="E5" s="281"/>
      <c r="F5" s="282"/>
      <c r="G5" s="213" t="s">
        <v>6</v>
      </c>
      <c r="H5" s="283"/>
      <c r="I5" s="284"/>
      <c r="J5" s="284"/>
      <c r="K5" s="285"/>
      <c r="M5" s="2">
        <v>3</v>
      </c>
      <c r="N5" s="46" t="str">
        <f t="shared" ref="N5:N32" si="2">IF($G13="","",FLOOR(TIME(HOUR($G13), MINUTE($G13), 0)+"0:10","0:30"))</f>
        <v/>
      </c>
      <c r="O5" s="2">
        <v>2022</v>
      </c>
      <c r="P5" s="47">
        <v>3</v>
      </c>
      <c r="Q5" s="48">
        <v>0.21527777777778401</v>
      </c>
      <c r="R5" s="115" t="str">
        <f t="shared" si="0"/>
        <v/>
      </c>
      <c r="T5" s="49" t="s">
        <v>124</v>
      </c>
      <c r="U5" s="12">
        <f>$R$35/500</f>
        <v>0</v>
      </c>
      <c r="V5" s="51">
        <v>500</v>
      </c>
      <c r="W5" s="54">
        <f>U5*V5</f>
        <v>0</v>
      </c>
      <c r="AC5" s="61"/>
      <c r="AD5" s="2"/>
      <c r="AE5" s="2"/>
      <c r="AF5" s="2"/>
      <c r="AG5" s="2"/>
      <c r="AH5" s="2"/>
    </row>
    <row r="6" spans="1:34" ht="20.100000000000001" customHeight="1" thickBot="1">
      <c r="A6" s="279" t="s">
        <v>70</v>
      </c>
      <c r="B6" s="279"/>
      <c r="C6" s="280"/>
      <c r="D6" s="281"/>
      <c r="E6" s="281"/>
      <c r="F6" s="282"/>
      <c r="G6" s="212" t="s">
        <v>125</v>
      </c>
      <c r="H6" s="280"/>
      <c r="I6" s="281"/>
      <c r="J6" s="281"/>
      <c r="K6" s="282"/>
      <c r="M6" s="2">
        <v>4</v>
      </c>
      <c r="N6" s="46" t="str">
        <f t="shared" si="2"/>
        <v/>
      </c>
      <c r="O6" s="2">
        <v>2023</v>
      </c>
      <c r="P6" s="47">
        <v>4</v>
      </c>
      <c r="Q6" s="48">
        <v>0.21875000000000699</v>
      </c>
      <c r="R6" s="115" t="str">
        <f t="shared" si="0"/>
        <v/>
      </c>
      <c r="T6" s="57" t="s">
        <v>71</v>
      </c>
      <c r="U6" s="58"/>
      <c r="V6" s="59"/>
      <c r="W6" s="60">
        <f>SUM(W3:W5)</f>
        <v>0</v>
      </c>
      <c r="X6" s="1" t="s">
        <v>72</v>
      </c>
      <c r="AC6" s="61"/>
      <c r="AD6" s="2"/>
      <c r="AE6" s="2"/>
      <c r="AF6" s="2"/>
      <c r="AG6" s="2"/>
      <c r="AH6" s="2"/>
    </row>
    <row r="7" spans="1:34" ht="20.100000000000001" customHeight="1">
      <c r="A7" s="118"/>
      <c r="B7" s="118"/>
      <c r="C7" s="119"/>
      <c r="D7" s="119"/>
      <c r="E7" s="119"/>
      <c r="F7" s="120"/>
      <c r="G7" s="212" t="s">
        <v>73</v>
      </c>
      <c r="H7" s="64"/>
      <c r="I7" s="118"/>
      <c r="J7" s="118"/>
      <c r="K7" s="118"/>
      <c r="M7" s="2">
        <v>5</v>
      </c>
      <c r="N7" s="46" t="str">
        <f t="shared" si="2"/>
        <v/>
      </c>
      <c r="O7" s="2">
        <v>2024</v>
      </c>
      <c r="P7" s="47">
        <v>5</v>
      </c>
      <c r="Q7" s="48">
        <v>0.22222222222223001</v>
      </c>
      <c r="R7" s="115" t="str">
        <f t="shared" si="0"/>
        <v/>
      </c>
      <c r="X7" s="1" t="s">
        <v>74</v>
      </c>
      <c r="AC7" s="61"/>
      <c r="AD7" s="2"/>
      <c r="AE7" s="2"/>
      <c r="AF7" s="2"/>
      <c r="AG7" s="2"/>
      <c r="AH7" s="2"/>
    </row>
    <row r="8" spans="1:34" ht="12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M8" s="2">
        <v>6</v>
      </c>
      <c r="N8" s="46" t="str">
        <f t="shared" si="2"/>
        <v/>
      </c>
      <c r="O8" s="2">
        <v>2025</v>
      </c>
      <c r="P8" s="47">
        <v>6</v>
      </c>
      <c r="Q8" s="48">
        <v>0.225694444444453</v>
      </c>
      <c r="R8" s="115" t="str">
        <f t="shared" si="0"/>
        <v/>
      </c>
      <c r="AC8" s="276"/>
      <c r="AD8" s="276"/>
      <c r="AE8" s="276"/>
      <c r="AF8" s="276"/>
      <c r="AG8" s="276"/>
      <c r="AH8" s="276"/>
    </row>
    <row r="9" spans="1:34" ht="12" customHeight="1">
      <c r="A9" s="275" t="s">
        <v>9</v>
      </c>
      <c r="B9" s="275" t="s">
        <v>10</v>
      </c>
      <c r="C9" s="286" t="s">
        <v>75</v>
      </c>
      <c r="D9" s="287"/>
      <c r="E9" s="286" t="s">
        <v>76</v>
      </c>
      <c r="F9" s="287"/>
      <c r="G9" s="290" t="s">
        <v>77</v>
      </c>
      <c r="H9" s="275" t="s">
        <v>14</v>
      </c>
      <c r="I9" s="275" t="s">
        <v>126</v>
      </c>
      <c r="J9" s="275" t="s">
        <v>127</v>
      </c>
      <c r="K9" s="214" t="s">
        <v>17</v>
      </c>
      <c r="M9" s="2">
        <v>7</v>
      </c>
      <c r="N9" s="46" t="str">
        <f t="shared" si="2"/>
        <v/>
      </c>
      <c r="O9" s="2">
        <v>2026</v>
      </c>
      <c r="P9" s="47">
        <v>7</v>
      </c>
      <c r="Q9" s="48">
        <v>0.22916666666667601</v>
      </c>
      <c r="R9" s="115" t="str">
        <f t="shared" si="0"/>
        <v/>
      </c>
      <c r="AC9" s="276"/>
      <c r="AD9" s="276"/>
      <c r="AE9" s="276"/>
      <c r="AF9" s="276"/>
      <c r="AG9" s="276"/>
      <c r="AH9" s="276"/>
    </row>
    <row r="10" spans="1:34" ht="18.95" customHeight="1">
      <c r="A10" s="275"/>
      <c r="B10" s="275"/>
      <c r="C10" s="288"/>
      <c r="D10" s="289"/>
      <c r="E10" s="288"/>
      <c r="F10" s="289"/>
      <c r="G10" s="291"/>
      <c r="H10" s="275"/>
      <c r="I10" s="275"/>
      <c r="J10" s="275"/>
      <c r="K10" s="218" t="s">
        <v>128</v>
      </c>
      <c r="M10" s="2">
        <v>8</v>
      </c>
      <c r="N10" s="46" t="str">
        <f t="shared" si="2"/>
        <v/>
      </c>
      <c r="O10" s="2">
        <v>2027</v>
      </c>
      <c r="P10" s="47">
        <v>8</v>
      </c>
      <c r="Q10" s="48">
        <v>0.232638888888899</v>
      </c>
      <c r="R10" s="115" t="str">
        <f t="shared" si="0"/>
        <v/>
      </c>
      <c r="T10" s="277" t="s">
        <v>83</v>
      </c>
      <c r="U10" s="277"/>
      <c r="V10" s="277"/>
      <c r="W10" s="77" t="str">
        <f>$J$42</f>
        <v/>
      </c>
      <c r="AC10" s="1"/>
      <c r="AD10" s="2"/>
      <c r="AE10" s="2"/>
      <c r="AF10" s="2"/>
      <c r="AG10" s="2"/>
      <c r="AH10" s="2"/>
    </row>
    <row r="11" spans="1:34" ht="18.95" customHeight="1" thickBot="1">
      <c r="A11" s="72" t="str">
        <f>IF(OR($A$2="",$D$2=""),"",DATE($A$2,$D$2,1))</f>
        <v/>
      </c>
      <c r="B11" s="73" t="str">
        <f>IF($A11="","",WEEKDAY($A11,1))</f>
        <v/>
      </c>
      <c r="C11" s="268"/>
      <c r="D11" s="269"/>
      <c r="E11" s="268"/>
      <c r="F11" s="269"/>
      <c r="G11" s="185" t="str">
        <f>IF(OR(C11="",E11=""),"",IF((E11-C11 &lt; 59/1440),   "", E11-C11 ))</f>
        <v/>
      </c>
      <c r="H11" s="186" t="str">
        <f>IF($N3="","",($N3*24-1)*2*250+2000)</f>
        <v/>
      </c>
      <c r="I11" s="187"/>
      <c r="J11" s="186" t="str">
        <f t="shared" ref="J11:J41" si="3">IF($H$7="","",IF($H$7="無","",IFERROR(($H11+$I11)*0.1,"")))</f>
        <v/>
      </c>
      <c r="K11" s="188" t="str">
        <f>IF($H11="","",$H11+$I11-IF($J11="",0,$J11))</f>
        <v/>
      </c>
      <c r="M11" s="2">
        <v>9</v>
      </c>
      <c r="N11" s="46" t="str">
        <f t="shared" si="2"/>
        <v/>
      </c>
      <c r="O11" s="2">
        <v>2028</v>
      </c>
      <c r="P11" s="47">
        <v>9</v>
      </c>
      <c r="Q11" s="48">
        <v>0.23611111111112201</v>
      </c>
      <c r="R11" s="115" t="str">
        <f t="shared" si="0"/>
        <v/>
      </c>
      <c r="AC11" s="61"/>
    </row>
    <row r="12" spans="1:34" ht="18.95" customHeight="1" thickBot="1">
      <c r="A12" s="72" t="str">
        <f>IF($A$11="","",IF(MONTH(A11+1)=$D$2,A11+1,""))</f>
        <v/>
      </c>
      <c r="B12" s="73" t="str">
        <f t="shared" ref="B12:B41" si="4">IF($A12="","",WEEKDAY($A12,1))</f>
        <v/>
      </c>
      <c r="C12" s="268"/>
      <c r="D12" s="269"/>
      <c r="E12" s="268"/>
      <c r="F12" s="269"/>
      <c r="G12" s="185" t="str">
        <f t="shared" ref="G12:G41" si="5">IF(OR(C12="",E12=""),"",IF((E12-C12 &lt; 59/1440),   "", E12-C12 ))</f>
        <v/>
      </c>
      <c r="H12" s="186" t="str">
        <f t="shared" ref="H12:H41" si="6">IF($N4="","",($N4*24-1)*2*250+2000)</f>
        <v/>
      </c>
      <c r="I12" s="187"/>
      <c r="J12" s="186" t="str">
        <f t="shared" si="3"/>
        <v/>
      </c>
      <c r="K12" s="188" t="str">
        <f t="shared" ref="K12:K41" si="7">IF($H12="","",$H12+$I12-IF($J12="",0,$J12))</f>
        <v/>
      </c>
      <c r="M12" s="2">
        <v>10</v>
      </c>
      <c r="N12" s="46" t="str">
        <f t="shared" si="2"/>
        <v/>
      </c>
      <c r="O12" s="2">
        <v>2029</v>
      </c>
      <c r="P12" s="47">
        <v>10</v>
      </c>
      <c r="Q12" s="48">
        <v>0.239583333333345</v>
      </c>
      <c r="R12" s="115" t="str">
        <f t="shared" si="0"/>
        <v/>
      </c>
      <c r="T12" s="277" t="s">
        <v>84</v>
      </c>
      <c r="U12" s="277"/>
      <c r="V12" s="278"/>
      <c r="W12" s="79" t="e">
        <f>$W$6-$W$10</f>
        <v>#VALUE!</v>
      </c>
      <c r="AC12" s="61"/>
    </row>
    <row r="13" spans="1:34" ht="18.95" customHeight="1">
      <c r="A13" s="72" t="str">
        <f t="shared" ref="A13:A39" si="8">IF($A$11="","",IF(MONTH(A12+1)=$D$2,A12+1,""))</f>
        <v/>
      </c>
      <c r="B13" s="73" t="str">
        <f t="shared" si="4"/>
        <v/>
      </c>
      <c r="C13" s="268"/>
      <c r="D13" s="269"/>
      <c r="E13" s="268"/>
      <c r="F13" s="269"/>
      <c r="G13" s="185" t="str">
        <f t="shared" si="5"/>
        <v/>
      </c>
      <c r="H13" s="186" t="str">
        <f t="shared" si="6"/>
        <v/>
      </c>
      <c r="I13" s="187"/>
      <c r="J13" s="186" t="str">
        <f t="shared" si="3"/>
        <v/>
      </c>
      <c r="K13" s="188" t="str">
        <f t="shared" si="7"/>
        <v/>
      </c>
      <c r="M13" s="2">
        <v>11</v>
      </c>
      <c r="N13" s="46" t="str">
        <f t="shared" si="2"/>
        <v/>
      </c>
      <c r="O13" s="2">
        <v>2030</v>
      </c>
      <c r="P13" s="47">
        <v>11</v>
      </c>
      <c r="Q13" s="48">
        <v>0.24305555555556799</v>
      </c>
      <c r="R13" s="115" t="str">
        <f t="shared" si="0"/>
        <v/>
      </c>
      <c r="AC13" s="61"/>
    </row>
    <row r="14" spans="1:34" ht="18.95" customHeight="1">
      <c r="A14" s="72" t="str">
        <f t="shared" si="8"/>
        <v/>
      </c>
      <c r="B14" s="73" t="str">
        <f t="shared" si="4"/>
        <v/>
      </c>
      <c r="C14" s="268"/>
      <c r="D14" s="269"/>
      <c r="E14" s="268"/>
      <c r="F14" s="269"/>
      <c r="G14" s="185" t="str">
        <f t="shared" si="5"/>
        <v/>
      </c>
      <c r="H14" s="186" t="str">
        <f t="shared" si="6"/>
        <v/>
      </c>
      <c r="I14" s="187"/>
      <c r="J14" s="186" t="str">
        <f t="shared" si="3"/>
        <v/>
      </c>
      <c r="K14" s="188" t="str">
        <f t="shared" si="7"/>
        <v/>
      </c>
      <c r="M14" s="2">
        <v>12</v>
      </c>
      <c r="N14" s="46" t="str">
        <f t="shared" si="2"/>
        <v/>
      </c>
      <c r="O14" s="2">
        <v>2031</v>
      </c>
      <c r="P14" s="47">
        <v>12</v>
      </c>
      <c r="Q14" s="48">
        <v>0.246527777777791</v>
      </c>
      <c r="R14" s="115" t="str">
        <f>IF($I22="","",$I22)</f>
        <v/>
      </c>
    </row>
    <row r="15" spans="1:34" ht="18.95" customHeight="1">
      <c r="A15" s="72" t="str">
        <f t="shared" si="8"/>
        <v/>
      </c>
      <c r="B15" s="73" t="str">
        <f t="shared" si="4"/>
        <v/>
      </c>
      <c r="C15" s="268"/>
      <c r="D15" s="269"/>
      <c r="E15" s="268"/>
      <c r="F15" s="269"/>
      <c r="G15" s="185" t="str">
        <f t="shared" si="5"/>
        <v/>
      </c>
      <c r="H15" s="186" t="str">
        <f t="shared" si="6"/>
        <v/>
      </c>
      <c r="I15" s="187"/>
      <c r="J15" s="186" t="str">
        <f t="shared" si="3"/>
        <v/>
      </c>
      <c r="K15" s="188" t="str">
        <f t="shared" si="7"/>
        <v/>
      </c>
      <c r="M15" s="2">
        <v>13</v>
      </c>
      <c r="N15" s="46" t="str">
        <f t="shared" si="2"/>
        <v/>
      </c>
      <c r="O15" s="2">
        <v>2032</v>
      </c>
      <c r="P15" s="80"/>
      <c r="Q15" s="48">
        <v>0.25000000000001399</v>
      </c>
      <c r="R15" s="115" t="str">
        <f t="shared" si="0"/>
        <v/>
      </c>
      <c r="AC15" s="1"/>
    </row>
    <row r="16" spans="1:34" ht="18.95" customHeight="1">
      <c r="A16" s="72" t="str">
        <f t="shared" si="8"/>
        <v/>
      </c>
      <c r="B16" s="73" t="str">
        <f t="shared" si="4"/>
        <v/>
      </c>
      <c r="C16" s="268"/>
      <c r="D16" s="269"/>
      <c r="E16" s="268"/>
      <c r="F16" s="269"/>
      <c r="G16" s="185" t="str">
        <f t="shared" si="5"/>
        <v/>
      </c>
      <c r="H16" s="186" t="str">
        <f t="shared" si="6"/>
        <v/>
      </c>
      <c r="I16" s="187"/>
      <c r="J16" s="186" t="str">
        <f t="shared" si="3"/>
        <v/>
      </c>
      <c r="K16" s="188" t="str">
        <f t="shared" si="7"/>
        <v/>
      </c>
      <c r="M16" s="2">
        <v>14</v>
      </c>
      <c r="N16" s="46" t="str">
        <f t="shared" si="2"/>
        <v/>
      </c>
      <c r="O16" s="2">
        <v>2033</v>
      </c>
      <c r="P16" s="80"/>
      <c r="Q16" s="48">
        <v>0.25347222222223698</v>
      </c>
      <c r="R16" s="115" t="str">
        <f t="shared" si="0"/>
        <v/>
      </c>
      <c r="AC16" s="2"/>
    </row>
    <row r="17" spans="1:18" ht="18.95" customHeight="1">
      <c r="A17" s="72" t="str">
        <f t="shared" si="8"/>
        <v/>
      </c>
      <c r="B17" s="73" t="str">
        <f t="shared" si="4"/>
        <v/>
      </c>
      <c r="C17" s="268"/>
      <c r="D17" s="269"/>
      <c r="E17" s="268"/>
      <c r="F17" s="269"/>
      <c r="G17" s="185" t="str">
        <f t="shared" si="5"/>
        <v/>
      </c>
      <c r="H17" s="186" t="str">
        <f t="shared" si="6"/>
        <v/>
      </c>
      <c r="I17" s="187"/>
      <c r="J17" s="186" t="str">
        <f t="shared" si="3"/>
        <v/>
      </c>
      <c r="K17" s="188" t="str">
        <f t="shared" si="7"/>
        <v/>
      </c>
      <c r="M17" s="2">
        <v>15</v>
      </c>
      <c r="N17" s="46" t="str">
        <f t="shared" si="2"/>
        <v/>
      </c>
      <c r="O17" s="2">
        <v>2034</v>
      </c>
      <c r="P17" s="80"/>
      <c r="Q17" s="48">
        <v>0.25694444444446002</v>
      </c>
      <c r="R17" s="115" t="str">
        <f t="shared" si="0"/>
        <v/>
      </c>
    </row>
    <row r="18" spans="1:18" ht="18.95" customHeight="1">
      <c r="A18" s="72" t="str">
        <f t="shared" si="8"/>
        <v/>
      </c>
      <c r="B18" s="73" t="str">
        <f t="shared" si="4"/>
        <v/>
      </c>
      <c r="C18" s="268"/>
      <c r="D18" s="269"/>
      <c r="E18" s="268"/>
      <c r="F18" s="269"/>
      <c r="G18" s="185" t="str">
        <f t="shared" si="5"/>
        <v/>
      </c>
      <c r="H18" s="186" t="str">
        <f t="shared" si="6"/>
        <v/>
      </c>
      <c r="I18" s="187"/>
      <c r="J18" s="186" t="str">
        <f t="shared" si="3"/>
        <v/>
      </c>
      <c r="K18" s="188" t="str">
        <f t="shared" si="7"/>
        <v/>
      </c>
      <c r="M18" s="2">
        <v>16</v>
      </c>
      <c r="N18" s="46" t="str">
        <f t="shared" si="2"/>
        <v/>
      </c>
      <c r="O18" s="2">
        <v>2035</v>
      </c>
      <c r="P18" s="80"/>
      <c r="Q18" s="48">
        <v>0.26041666666668301</v>
      </c>
      <c r="R18" s="115" t="str">
        <f t="shared" si="0"/>
        <v/>
      </c>
    </row>
    <row r="19" spans="1:18" ht="18.95" customHeight="1">
      <c r="A19" s="72" t="str">
        <f t="shared" si="8"/>
        <v/>
      </c>
      <c r="B19" s="73" t="str">
        <f t="shared" si="4"/>
        <v/>
      </c>
      <c r="C19" s="268"/>
      <c r="D19" s="269"/>
      <c r="E19" s="268"/>
      <c r="F19" s="269"/>
      <c r="G19" s="185" t="str">
        <f t="shared" si="5"/>
        <v/>
      </c>
      <c r="H19" s="186" t="str">
        <f t="shared" si="6"/>
        <v/>
      </c>
      <c r="I19" s="187"/>
      <c r="J19" s="186" t="str">
        <f t="shared" si="3"/>
        <v/>
      </c>
      <c r="K19" s="188" t="str">
        <f t="shared" si="7"/>
        <v/>
      </c>
      <c r="M19" s="2">
        <v>17</v>
      </c>
      <c r="N19" s="46" t="str">
        <f t="shared" si="2"/>
        <v/>
      </c>
      <c r="O19" s="2">
        <v>2036</v>
      </c>
      <c r="P19" s="80"/>
      <c r="Q19" s="48">
        <v>0.26388888888890599</v>
      </c>
      <c r="R19" s="115" t="str">
        <f t="shared" si="0"/>
        <v/>
      </c>
    </row>
    <row r="20" spans="1:18" ht="18.95" customHeight="1">
      <c r="A20" s="72" t="str">
        <f t="shared" si="8"/>
        <v/>
      </c>
      <c r="B20" s="73" t="str">
        <f t="shared" si="4"/>
        <v/>
      </c>
      <c r="C20" s="268"/>
      <c r="D20" s="269"/>
      <c r="E20" s="268"/>
      <c r="F20" s="269"/>
      <c r="G20" s="185" t="str">
        <f t="shared" si="5"/>
        <v/>
      </c>
      <c r="H20" s="186" t="str">
        <f t="shared" si="6"/>
        <v/>
      </c>
      <c r="I20" s="187"/>
      <c r="J20" s="186" t="str">
        <f t="shared" si="3"/>
        <v/>
      </c>
      <c r="K20" s="188" t="str">
        <f t="shared" si="7"/>
        <v/>
      </c>
      <c r="M20" s="2">
        <v>18</v>
      </c>
      <c r="N20" s="46" t="str">
        <f t="shared" si="2"/>
        <v/>
      </c>
      <c r="O20" s="2">
        <v>2037</v>
      </c>
      <c r="P20" s="80"/>
      <c r="Q20" s="48">
        <v>0.26736111111112898</v>
      </c>
      <c r="R20" s="115" t="str">
        <f t="shared" si="0"/>
        <v/>
      </c>
    </row>
    <row r="21" spans="1:18" ht="18.95" customHeight="1">
      <c r="A21" s="72" t="str">
        <f t="shared" si="8"/>
        <v/>
      </c>
      <c r="B21" s="73" t="str">
        <f t="shared" si="4"/>
        <v/>
      </c>
      <c r="C21" s="268"/>
      <c r="D21" s="269"/>
      <c r="E21" s="268"/>
      <c r="F21" s="269"/>
      <c r="G21" s="185" t="str">
        <f t="shared" si="5"/>
        <v/>
      </c>
      <c r="H21" s="186" t="str">
        <f t="shared" si="6"/>
        <v/>
      </c>
      <c r="I21" s="187"/>
      <c r="J21" s="186" t="str">
        <f t="shared" si="3"/>
        <v/>
      </c>
      <c r="K21" s="188" t="str">
        <f t="shared" si="7"/>
        <v/>
      </c>
      <c r="M21" s="2">
        <v>19</v>
      </c>
      <c r="N21" s="46" t="str">
        <f t="shared" si="2"/>
        <v/>
      </c>
      <c r="O21" s="2">
        <v>2038</v>
      </c>
      <c r="P21" s="80"/>
      <c r="Q21" s="48">
        <v>0.27083333333335202</v>
      </c>
      <c r="R21" s="115" t="str">
        <f t="shared" si="0"/>
        <v/>
      </c>
    </row>
    <row r="22" spans="1:18" ht="18.95" customHeight="1">
      <c r="A22" s="72" t="str">
        <f t="shared" si="8"/>
        <v/>
      </c>
      <c r="B22" s="73" t="str">
        <f t="shared" si="4"/>
        <v/>
      </c>
      <c r="C22" s="268"/>
      <c r="D22" s="269"/>
      <c r="E22" s="268"/>
      <c r="F22" s="269"/>
      <c r="G22" s="185" t="str">
        <f t="shared" si="5"/>
        <v/>
      </c>
      <c r="H22" s="186" t="str">
        <f t="shared" si="6"/>
        <v/>
      </c>
      <c r="I22" s="187"/>
      <c r="J22" s="186" t="str">
        <f t="shared" si="3"/>
        <v/>
      </c>
      <c r="K22" s="188" t="str">
        <f t="shared" si="7"/>
        <v/>
      </c>
      <c r="M22" s="2">
        <v>20</v>
      </c>
      <c r="N22" s="46" t="str">
        <f t="shared" si="2"/>
        <v/>
      </c>
      <c r="O22" s="2">
        <v>2039</v>
      </c>
      <c r="P22" s="80"/>
      <c r="Q22" s="48">
        <v>0.27430555555557501</v>
      </c>
      <c r="R22" s="115" t="str">
        <f t="shared" si="0"/>
        <v/>
      </c>
    </row>
    <row r="23" spans="1:18" ht="18.95" customHeight="1">
      <c r="A23" s="72" t="str">
        <f t="shared" si="8"/>
        <v/>
      </c>
      <c r="B23" s="73" t="str">
        <f t="shared" si="4"/>
        <v/>
      </c>
      <c r="C23" s="268"/>
      <c r="D23" s="269"/>
      <c r="E23" s="268"/>
      <c r="F23" s="269"/>
      <c r="G23" s="185" t="str">
        <f t="shared" si="5"/>
        <v/>
      </c>
      <c r="H23" s="186" t="str">
        <f t="shared" si="6"/>
        <v/>
      </c>
      <c r="I23" s="187"/>
      <c r="J23" s="186" t="str">
        <f t="shared" si="3"/>
        <v/>
      </c>
      <c r="K23" s="188" t="str">
        <f t="shared" si="7"/>
        <v/>
      </c>
      <c r="M23" s="2">
        <v>21</v>
      </c>
      <c r="N23" s="46" t="str">
        <f t="shared" si="2"/>
        <v/>
      </c>
      <c r="O23" s="2">
        <v>2040</v>
      </c>
      <c r="P23" s="80"/>
      <c r="Q23" s="48">
        <v>0.277777777777798</v>
      </c>
      <c r="R23" s="115" t="str">
        <f t="shared" si="0"/>
        <v/>
      </c>
    </row>
    <row r="24" spans="1:18" ht="18.95" customHeight="1">
      <c r="A24" s="72" t="str">
        <f t="shared" si="8"/>
        <v/>
      </c>
      <c r="B24" s="73" t="str">
        <f t="shared" si="4"/>
        <v/>
      </c>
      <c r="C24" s="268"/>
      <c r="D24" s="269"/>
      <c r="E24" s="268"/>
      <c r="F24" s="269"/>
      <c r="G24" s="185" t="str">
        <f t="shared" si="5"/>
        <v/>
      </c>
      <c r="H24" s="186" t="str">
        <f t="shared" si="6"/>
        <v/>
      </c>
      <c r="I24" s="187"/>
      <c r="J24" s="186" t="str">
        <f t="shared" si="3"/>
        <v/>
      </c>
      <c r="K24" s="188" t="str">
        <f t="shared" si="7"/>
        <v/>
      </c>
      <c r="M24" s="2">
        <v>22</v>
      </c>
      <c r="N24" s="46" t="str">
        <f t="shared" si="2"/>
        <v/>
      </c>
      <c r="O24" s="2">
        <v>2041</v>
      </c>
      <c r="P24" s="80"/>
      <c r="Q24" s="48">
        <v>0.28125000000002098</v>
      </c>
      <c r="R24" s="115" t="str">
        <f t="shared" si="0"/>
        <v/>
      </c>
    </row>
    <row r="25" spans="1:18" ht="18.95" customHeight="1">
      <c r="A25" s="72" t="str">
        <f t="shared" si="8"/>
        <v/>
      </c>
      <c r="B25" s="73" t="str">
        <f t="shared" si="4"/>
        <v/>
      </c>
      <c r="C25" s="268"/>
      <c r="D25" s="269"/>
      <c r="E25" s="268"/>
      <c r="F25" s="269"/>
      <c r="G25" s="185" t="str">
        <f t="shared" si="5"/>
        <v/>
      </c>
      <c r="H25" s="186" t="str">
        <f t="shared" si="6"/>
        <v/>
      </c>
      <c r="I25" s="187"/>
      <c r="J25" s="186" t="str">
        <f t="shared" si="3"/>
        <v/>
      </c>
      <c r="K25" s="188" t="str">
        <f t="shared" si="7"/>
        <v/>
      </c>
      <c r="M25" s="2">
        <v>23</v>
      </c>
      <c r="N25" s="46" t="str">
        <f t="shared" si="2"/>
        <v/>
      </c>
      <c r="O25" s="2">
        <v>2042</v>
      </c>
      <c r="P25" s="80"/>
      <c r="Q25" s="48">
        <v>0.28472222222224403</v>
      </c>
      <c r="R25" s="115" t="str">
        <f t="shared" si="0"/>
        <v/>
      </c>
    </row>
    <row r="26" spans="1:18" ht="18.95" customHeight="1">
      <c r="A26" s="72" t="str">
        <f t="shared" si="8"/>
        <v/>
      </c>
      <c r="B26" s="73" t="str">
        <f t="shared" si="4"/>
        <v/>
      </c>
      <c r="C26" s="268"/>
      <c r="D26" s="269"/>
      <c r="E26" s="268"/>
      <c r="F26" s="269"/>
      <c r="G26" s="185" t="str">
        <f t="shared" si="5"/>
        <v/>
      </c>
      <c r="H26" s="186" t="str">
        <f t="shared" si="6"/>
        <v/>
      </c>
      <c r="I26" s="187"/>
      <c r="J26" s="186" t="str">
        <f t="shared" si="3"/>
        <v/>
      </c>
      <c r="K26" s="188" t="str">
        <f t="shared" si="7"/>
        <v/>
      </c>
      <c r="L26" s="1"/>
      <c r="M26" s="2">
        <v>24</v>
      </c>
      <c r="N26" s="46" t="str">
        <f t="shared" si="2"/>
        <v/>
      </c>
      <c r="O26" s="2">
        <v>2043</v>
      </c>
      <c r="P26" s="80"/>
      <c r="Q26" s="48">
        <v>0.28819444444446701</v>
      </c>
      <c r="R26" s="115" t="str">
        <f t="shared" si="0"/>
        <v/>
      </c>
    </row>
    <row r="27" spans="1:18" ht="18.95" customHeight="1">
      <c r="A27" s="72" t="str">
        <f t="shared" si="8"/>
        <v/>
      </c>
      <c r="B27" s="73" t="str">
        <f t="shared" si="4"/>
        <v/>
      </c>
      <c r="C27" s="268"/>
      <c r="D27" s="269"/>
      <c r="E27" s="268"/>
      <c r="F27" s="269"/>
      <c r="G27" s="185" t="str">
        <f t="shared" si="5"/>
        <v/>
      </c>
      <c r="H27" s="186" t="str">
        <f t="shared" si="6"/>
        <v/>
      </c>
      <c r="I27" s="187"/>
      <c r="J27" s="186" t="str">
        <f t="shared" si="3"/>
        <v/>
      </c>
      <c r="K27" s="188" t="str">
        <f t="shared" si="7"/>
        <v/>
      </c>
      <c r="L27" s="1"/>
      <c r="M27" s="2">
        <v>25</v>
      </c>
      <c r="N27" s="46" t="str">
        <f t="shared" si="2"/>
        <v/>
      </c>
      <c r="O27" s="2">
        <v>2044</v>
      </c>
      <c r="P27" s="80"/>
      <c r="Q27" s="48">
        <v>0.29166666666669</v>
      </c>
      <c r="R27" s="115" t="str">
        <f t="shared" si="0"/>
        <v/>
      </c>
    </row>
    <row r="28" spans="1:18" ht="18.95" customHeight="1">
      <c r="A28" s="72" t="str">
        <f t="shared" si="8"/>
        <v/>
      </c>
      <c r="B28" s="73" t="str">
        <f t="shared" si="4"/>
        <v/>
      </c>
      <c r="C28" s="268"/>
      <c r="D28" s="269"/>
      <c r="E28" s="268"/>
      <c r="F28" s="269"/>
      <c r="G28" s="185" t="str">
        <f t="shared" si="5"/>
        <v/>
      </c>
      <c r="H28" s="186" t="str">
        <f t="shared" si="6"/>
        <v/>
      </c>
      <c r="I28" s="187"/>
      <c r="J28" s="186" t="str">
        <f t="shared" si="3"/>
        <v/>
      </c>
      <c r="K28" s="188" t="str">
        <f t="shared" si="7"/>
        <v/>
      </c>
      <c r="L28" s="1"/>
      <c r="M28" s="2">
        <v>26</v>
      </c>
      <c r="N28" s="46" t="str">
        <f t="shared" si="2"/>
        <v/>
      </c>
      <c r="O28" s="2">
        <v>2045</v>
      </c>
      <c r="P28" s="80"/>
      <c r="Q28" s="48">
        <v>0.29513888888891299</v>
      </c>
      <c r="R28" s="115" t="str">
        <f t="shared" si="0"/>
        <v/>
      </c>
    </row>
    <row r="29" spans="1:18" ht="18.95" customHeight="1">
      <c r="A29" s="72" t="str">
        <f t="shared" si="8"/>
        <v/>
      </c>
      <c r="B29" s="73" t="str">
        <f t="shared" si="4"/>
        <v/>
      </c>
      <c r="C29" s="268"/>
      <c r="D29" s="269"/>
      <c r="E29" s="268"/>
      <c r="F29" s="269"/>
      <c r="G29" s="185" t="str">
        <f t="shared" si="5"/>
        <v/>
      </c>
      <c r="H29" s="186" t="str">
        <f t="shared" si="6"/>
        <v/>
      </c>
      <c r="I29" s="187"/>
      <c r="J29" s="186" t="str">
        <f t="shared" si="3"/>
        <v/>
      </c>
      <c r="K29" s="188" t="str">
        <f t="shared" si="7"/>
        <v/>
      </c>
      <c r="L29" s="1"/>
      <c r="M29" s="2">
        <v>27</v>
      </c>
      <c r="N29" s="46" t="str">
        <f t="shared" si="2"/>
        <v/>
      </c>
      <c r="O29" s="2">
        <v>2046</v>
      </c>
      <c r="P29" s="80"/>
      <c r="Q29" s="48">
        <v>0.29861111111113597</v>
      </c>
      <c r="R29" s="115" t="str">
        <f t="shared" si="0"/>
        <v/>
      </c>
    </row>
    <row r="30" spans="1:18" ht="18.95" customHeight="1">
      <c r="A30" s="72" t="str">
        <f t="shared" si="8"/>
        <v/>
      </c>
      <c r="B30" s="73" t="str">
        <f t="shared" si="4"/>
        <v/>
      </c>
      <c r="C30" s="268"/>
      <c r="D30" s="269"/>
      <c r="E30" s="268"/>
      <c r="F30" s="269"/>
      <c r="G30" s="185" t="str">
        <f t="shared" si="5"/>
        <v/>
      </c>
      <c r="H30" s="186" t="str">
        <f t="shared" si="6"/>
        <v/>
      </c>
      <c r="I30" s="187"/>
      <c r="J30" s="186" t="str">
        <f t="shared" si="3"/>
        <v/>
      </c>
      <c r="K30" s="188" t="str">
        <f t="shared" si="7"/>
        <v/>
      </c>
      <c r="L30" s="1"/>
      <c r="M30" s="2">
        <v>28</v>
      </c>
      <c r="N30" s="46" t="str">
        <f t="shared" si="2"/>
        <v/>
      </c>
      <c r="O30" s="2">
        <v>2047</v>
      </c>
      <c r="P30" s="80"/>
      <c r="Q30" s="48">
        <v>0.30208333333335902</v>
      </c>
      <c r="R30" s="115" t="str">
        <f t="shared" si="0"/>
        <v/>
      </c>
    </row>
    <row r="31" spans="1:18" ht="18.95" customHeight="1">
      <c r="A31" s="72" t="str">
        <f t="shared" si="8"/>
        <v/>
      </c>
      <c r="B31" s="73" t="str">
        <f t="shared" si="4"/>
        <v/>
      </c>
      <c r="C31" s="268"/>
      <c r="D31" s="269"/>
      <c r="E31" s="268"/>
      <c r="F31" s="269"/>
      <c r="G31" s="185" t="str">
        <f t="shared" si="5"/>
        <v/>
      </c>
      <c r="H31" s="186" t="str">
        <f t="shared" si="6"/>
        <v/>
      </c>
      <c r="I31" s="187"/>
      <c r="J31" s="186" t="str">
        <f t="shared" si="3"/>
        <v/>
      </c>
      <c r="K31" s="188" t="str">
        <f t="shared" si="7"/>
        <v/>
      </c>
      <c r="M31" s="2">
        <v>29</v>
      </c>
      <c r="N31" s="46" t="str">
        <f t="shared" si="2"/>
        <v/>
      </c>
      <c r="O31" s="2">
        <v>2048</v>
      </c>
      <c r="P31" s="80"/>
      <c r="Q31" s="48">
        <v>0.305555555555582</v>
      </c>
      <c r="R31" s="115" t="str">
        <f t="shared" si="0"/>
        <v/>
      </c>
    </row>
    <row r="32" spans="1:18" ht="18.95" customHeight="1">
      <c r="A32" s="72" t="str">
        <f t="shared" si="8"/>
        <v/>
      </c>
      <c r="B32" s="73" t="str">
        <f t="shared" si="4"/>
        <v/>
      </c>
      <c r="C32" s="268"/>
      <c r="D32" s="269"/>
      <c r="E32" s="268"/>
      <c r="F32" s="269"/>
      <c r="G32" s="185" t="str">
        <f t="shared" si="5"/>
        <v/>
      </c>
      <c r="H32" s="186" t="str">
        <f t="shared" si="6"/>
        <v/>
      </c>
      <c r="I32" s="187"/>
      <c r="J32" s="186" t="str">
        <f t="shared" si="3"/>
        <v/>
      </c>
      <c r="K32" s="188" t="str">
        <f t="shared" si="7"/>
        <v/>
      </c>
      <c r="M32" s="2">
        <v>30</v>
      </c>
      <c r="N32" s="46" t="str">
        <f t="shared" si="2"/>
        <v/>
      </c>
      <c r="O32" s="2">
        <v>2049</v>
      </c>
      <c r="P32" s="82"/>
      <c r="Q32" s="48">
        <v>0.30902777777780499</v>
      </c>
      <c r="R32" s="115" t="str">
        <f t="shared" si="0"/>
        <v/>
      </c>
    </row>
    <row r="33" spans="1:26" ht="18.95" customHeight="1">
      <c r="A33" s="72" t="str">
        <f t="shared" si="8"/>
        <v/>
      </c>
      <c r="B33" s="73" t="str">
        <f t="shared" si="4"/>
        <v/>
      </c>
      <c r="C33" s="268"/>
      <c r="D33" s="269"/>
      <c r="E33" s="268"/>
      <c r="F33" s="269"/>
      <c r="G33" s="185" t="str">
        <f t="shared" si="5"/>
        <v/>
      </c>
      <c r="H33" s="186" t="str">
        <f t="shared" si="6"/>
        <v/>
      </c>
      <c r="I33" s="187"/>
      <c r="J33" s="186" t="str">
        <f t="shared" si="3"/>
        <v/>
      </c>
      <c r="K33" s="188" t="str">
        <f t="shared" si="7"/>
        <v/>
      </c>
      <c r="M33" s="2">
        <v>31</v>
      </c>
      <c r="N33" s="46" t="str">
        <f>IF($G41="","",FLOOR(TIME(HOUR($G41), MINUTE($G41), 0)+"0:10","0:30"))</f>
        <v/>
      </c>
      <c r="O33" s="2">
        <v>2050</v>
      </c>
      <c r="P33" s="82"/>
      <c r="Q33" s="48">
        <v>0.31250000000002798</v>
      </c>
      <c r="R33" s="115" t="str">
        <f t="shared" si="0"/>
        <v/>
      </c>
    </row>
    <row r="34" spans="1:26" ht="18.95" customHeight="1" thickBot="1">
      <c r="A34" s="72" t="str">
        <f t="shared" si="8"/>
        <v/>
      </c>
      <c r="B34" s="73" t="str">
        <f t="shared" si="4"/>
        <v/>
      </c>
      <c r="C34" s="268"/>
      <c r="D34" s="269"/>
      <c r="E34" s="268"/>
      <c r="F34" s="269"/>
      <c r="G34" s="185" t="str">
        <f t="shared" si="5"/>
        <v/>
      </c>
      <c r="H34" s="186" t="str">
        <f t="shared" si="6"/>
        <v/>
      </c>
      <c r="I34" s="187"/>
      <c r="J34" s="186" t="str">
        <f t="shared" si="3"/>
        <v/>
      </c>
      <c r="K34" s="188" t="str">
        <f t="shared" si="7"/>
        <v/>
      </c>
      <c r="N34" s="83"/>
      <c r="O34" s="2">
        <v>2051</v>
      </c>
      <c r="P34" s="82"/>
      <c r="Q34" s="48">
        <v>0.31597222222225102</v>
      </c>
    </row>
    <row r="35" spans="1:26" ht="18.95" customHeight="1" thickBot="1">
      <c r="A35" s="72" t="str">
        <f t="shared" si="8"/>
        <v/>
      </c>
      <c r="B35" s="73" t="str">
        <f t="shared" si="4"/>
        <v/>
      </c>
      <c r="C35" s="268"/>
      <c r="D35" s="269"/>
      <c r="E35" s="268"/>
      <c r="F35" s="269"/>
      <c r="G35" s="185" t="str">
        <f t="shared" si="5"/>
        <v/>
      </c>
      <c r="H35" s="186" t="str">
        <f t="shared" si="6"/>
        <v/>
      </c>
      <c r="I35" s="187"/>
      <c r="J35" s="186" t="str">
        <f t="shared" si="3"/>
        <v/>
      </c>
      <c r="K35" s="188" t="str">
        <f t="shared" si="7"/>
        <v/>
      </c>
      <c r="N35" s="84">
        <f>SUM($N$3:$N$33)</f>
        <v>0</v>
      </c>
      <c r="O35" s="2">
        <v>2052</v>
      </c>
      <c r="P35" s="82"/>
      <c r="Q35" s="48">
        <v>0.31944444444447401</v>
      </c>
      <c r="R35" s="85">
        <f>SUM(R3:R33)</f>
        <v>0</v>
      </c>
    </row>
    <row r="36" spans="1:26" ht="18.95" customHeight="1">
      <c r="A36" s="72" t="str">
        <f t="shared" si="8"/>
        <v/>
      </c>
      <c r="B36" s="73" t="str">
        <f t="shared" si="4"/>
        <v/>
      </c>
      <c r="C36" s="268"/>
      <c r="D36" s="269"/>
      <c r="E36" s="268"/>
      <c r="F36" s="269"/>
      <c r="G36" s="185" t="str">
        <f t="shared" si="5"/>
        <v/>
      </c>
      <c r="H36" s="186" t="str">
        <f t="shared" si="6"/>
        <v/>
      </c>
      <c r="I36" s="187"/>
      <c r="J36" s="186" t="str">
        <f t="shared" si="3"/>
        <v/>
      </c>
      <c r="K36" s="188" t="str">
        <f t="shared" si="7"/>
        <v/>
      </c>
      <c r="N36" s="83"/>
      <c r="O36" s="2">
        <v>2053</v>
      </c>
      <c r="P36" s="82"/>
      <c r="Q36" s="48">
        <v>0.322916666666696</v>
      </c>
    </row>
    <row r="37" spans="1:26" ht="18.95" customHeight="1">
      <c r="A37" s="72" t="str">
        <f t="shared" si="8"/>
        <v/>
      </c>
      <c r="B37" s="73" t="str">
        <f t="shared" si="4"/>
        <v/>
      </c>
      <c r="C37" s="268"/>
      <c r="D37" s="269"/>
      <c r="E37" s="268"/>
      <c r="F37" s="269"/>
      <c r="G37" s="185" t="str">
        <f t="shared" si="5"/>
        <v/>
      </c>
      <c r="H37" s="186" t="str">
        <f t="shared" si="6"/>
        <v/>
      </c>
      <c r="I37" s="187"/>
      <c r="J37" s="186" t="str">
        <f t="shared" si="3"/>
        <v/>
      </c>
      <c r="K37" s="188" t="str">
        <f t="shared" si="7"/>
        <v/>
      </c>
      <c r="N37" s="83"/>
      <c r="O37" s="2">
        <v>2054</v>
      </c>
      <c r="P37" s="82"/>
      <c r="Q37" s="48">
        <v>0.32638888888891898</v>
      </c>
    </row>
    <row r="38" spans="1:26" ht="18.95" customHeight="1">
      <c r="A38" s="72" t="str">
        <f t="shared" si="8"/>
        <v/>
      </c>
      <c r="B38" s="73" t="str">
        <f t="shared" si="4"/>
        <v/>
      </c>
      <c r="C38" s="268"/>
      <c r="D38" s="269"/>
      <c r="E38" s="268"/>
      <c r="F38" s="269"/>
      <c r="G38" s="185" t="str">
        <f t="shared" si="5"/>
        <v/>
      </c>
      <c r="H38" s="186" t="str">
        <f t="shared" si="6"/>
        <v/>
      </c>
      <c r="I38" s="187"/>
      <c r="J38" s="186" t="str">
        <f t="shared" si="3"/>
        <v/>
      </c>
      <c r="K38" s="188" t="str">
        <f t="shared" si="7"/>
        <v/>
      </c>
      <c r="N38" s="83"/>
      <c r="O38" s="2">
        <v>2055</v>
      </c>
      <c r="P38" s="82"/>
      <c r="Q38" s="48">
        <v>0.32986111111114202</v>
      </c>
      <c r="R38" s="45" t="s">
        <v>119</v>
      </c>
    </row>
    <row r="39" spans="1:26" ht="18.95" customHeight="1">
      <c r="A39" s="72" t="str">
        <f t="shared" si="8"/>
        <v/>
      </c>
      <c r="B39" s="73" t="str">
        <f t="shared" si="4"/>
        <v/>
      </c>
      <c r="C39" s="268"/>
      <c r="D39" s="269"/>
      <c r="E39" s="268"/>
      <c r="F39" s="269"/>
      <c r="G39" s="185" t="str">
        <f t="shared" si="5"/>
        <v/>
      </c>
      <c r="H39" s="186" t="str">
        <f t="shared" si="6"/>
        <v/>
      </c>
      <c r="I39" s="187"/>
      <c r="J39" s="186" t="str">
        <f t="shared" si="3"/>
        <v/>
      </c>
      <c r="K39" s="188" t="str">
        <f t="shared" si="7"/>
        <v/>
      </c>
      <c r="O39" s="2">
        <v>2056</v>
      </c>
      <c r="P39" s="82"/>
      <c r="Q39" s="48">
        <v>0.33333333333336501</v>
      </c>
      <c r="R39" s="12">
        <v>500</v>
      </c>
      <c r="S39" s="1" t="s">
        <v>129</v>
      </c>
    </row>
    <row r="40" spans="1:26" ht="18.95" customHeight="1">
      <c r="A40" s="72" t="str">
        <f>IF(OR($A$11="",$A$39=""),"",IF(MONTH(A39+1)=$D$2,A39+1,""))</f>
        <v/>
      </c>
      <c r="B40" s="73" t="str">
        <f t="shared" si="4"/>
        <v/>
      </c>
      <c r="C40" s="268"/>
      <c r="D40" s="269"/>
      <c r="E40" s="268"/>
      <c r="F40" s="269"/>
      <c r="G40" s="185" t="str">
        <f t="shared" si="5"/>
        <v/>
      </c>
      <c r="H40" s="186" t="str">
        <f t="shared" si="6"/>
        <v/>
      </c>
      <c r="I40" s="187"/>
      <c r="J40" s="186" t="str">
        <f t="shared" si="3"/>
        <v/>
      </c>
      <c r="K40" s="188" t="str">
        <f t="shared" si="7"/>
        <v/>
      </c>
      <c r="O40" s="2">
        <v>2057</v>
      </c>
      <c r="P40" s="82"/>
      <c r="Q40" s="48">
        <v>0.336805555555588</v>
      </c>
      <c r="R40" s="12">
        <v>1000</v>
      </c>
      <c r="S40" s="1" t="s">
        <v>130</v>
      </c>
    </row>
    <row r="41" spans="1:26" ht="18.95" customHeight="1">
      <c r="A41" s="72" t="str">
        <f>IF(OR($A$11="",$A$39=""),"",IF(MONTH(A40+1)=$D$2,A40+1,""))</f>
        <v/>
      </c>
      <c r="B41" s="73" t="str">
        <f t="shared" si="4"/>
        <v/>
      </c>
      <c r="C41" s="268"/>
      <c r="D41" s="269"/>
      <c r="E41" s="268"/>
      <c r="F41" s="269"/>
      <c r="G41" s="185" t="str">
        <f t="shared" si="5"/>
        <v/>
      </c>
      <c r="H41" s="186" t="str">
        <f t="shared" si="6"/>
        <v/>
      </c>
      <c r="I41" s="187"/>
      <c r="J41" s="186" t="str">
        <f t="shared" si="3"/>
        <v/>
      </c>
      <c r="K41" s="188" t="str">
        <f t="shared" si="7"/>
        <v/>
      </c>
      <c r="O41" s="2">
        <v>2058</v>
      </c>
      <c r="P41" s="82"/>
      <c r="Q41" s="48">
        <v>0.34027777777781099</v>
      </c>
    </row>
    <row r="42" spans="1:26" ht="20.100000000000001" customHeight="1">
      <c r="A42" s="330" t="s">
        <v>22</v>
      </c>
      <c r="B42" s="330"/>
      <c r="C42" s="331"/>
      <c r="D42" s="332"/>
      <c r="E42" s="331"/>
      <c r="F42" s="332"/>
      <c r="G42" s="185" t="str">
        <f>IF($N$35=0,"",$N$35)</f>
        <v/>
      </c>
      <c r="H42" s="199" t="str">
        <f>IF(SUM($H$11:$H$41)=0,"",SUM($H$11:$H$41))</f>
        <v/>
      </c>
      <c r="I42" s="199" t="str">
        <f>IF(SUM($I$11:$I$41)=0,"",SUM($I$11:$I$41))</f>
        <v/>
      </c>
      <c r="J42" s="199" t="str">
        <f>IF(SUM($J$11:$J$41)=0,"",SUM($J$11:$J$41))</f>
        <v/>
      </c>
      <c r="K42" s="199" t="str">
        <f>IF(SUM($K$11:$K$41)=0,"",SUM($K$11:$K$41))</f>
        <v/>
      </c>
      <c r="L42" s="123"/>
      <c r="O42" s="2">
        <v>2059</v>
      </c>
      <c r="P42" s="82"/>
      <c r="Q42" s="48">
        <v>0.34375000000003397</v>
      </c>
    </row>
    <row r="43" spans="1:26" ht="20.100000000000001" customHeight="1">
      <c r="A43" s="87"/>
      <c r="B43" s="189" t="s">
        <v>23</v>
      </c>
      <c r="C43" s="200"/>
      <c r="D43" s="201"/>
      <c r="E43" s="201"/>
      <c r="F43" s="201"/>
      <c r="G43" s="202" t="str">
        <f>IF($G$42="","",COUNT($G$11:$G$41))</f>
        <v/>
      </c>
      <c r="H43" s="219" t="str">
        <f>IF($G$42="","",($G$42*24-$G$43)*2)</f>
        <v/>
      </c>
      <c r="I43" s="202" t="str">
        <f>IF($G$42="","",IFERROR(I$42/500,"0"))</f>
        <v/>
      </c>
      <c r="J43" s="192" t="s">
        <v>24</v>
      </c>
      <c r="K43" s="64"/>
      <c r="O43" s="2">
        <v>2060</v>
      </c>
      <c r="P43" s="82"/>
      <c r="Q43" s="48">
        <v>0.34722222222225702</v>
      </c>
      <c r="Z43" s="1"/>
    </row>
    <row r="44" spans="1:26" ht="21" customHeight="1">
      <c r="A44" s="93"/>
      <c r="B44" s="96"/>
      <c r="C44" s="96"/>
      <c r="D44" s="96" t="s">
        <v>85</v>
      </c>
      <c r="E44" s="96"/>
      <c r="F44" s="96"/>
      <c r="G44" s="194"/>
      <c r="H44" s="95"/>
      <c r="I44" s="94"/>
      <c r="J44" s="192" t="s">
        <v>26</v>
      </c>
      <c r="K44" s="64"/>
      <c r="O44" s="2">
        <v>2061</v>
      </c>
      <c r="P44" s="82"/>
      <c r="Q44" s="48">
        <v>0.35069444444448</v>
      </c>
    </row>
    <row r="45" spans="1:26" ht="24.95" customHeight="1">
      <c r="A45" s="93"/>
      <c r="B45" s="195" t="s">
        <v>131</v>
      </c>
      <c r="C45" s="195"/>
      <c r="D45" s="195"/>
      <c r="E45" s="195"/>
      <c r="F45" s="198"/>
      <c r="G45" s="198"/>
      <c r="H45" s="198"/>
      <c r="I45" s="126"/>
      <c r="J45" s="93"/>
      <c r="K45" s="93"/>
      <c r="O45" s="2">
        <v>2062</v>
      </c>
      <c r="P45" s="82"/>
      <c r="Q45" s="48">
        <v>0.35416666666670299</v>
      </c>
    </row>
    <row r="46" spans="1:26">
      <c r="O46" s="2">
        <v>2063</v>
      </c>
      <c r="P46" s="82"/>
      <c r="Q46" s="48">
        <v>0.35763888888892598</v>
      </c>
    </row>
    <row r="47" spans="1:26">
      <c r="O47" s="2">
        <v>2064</v>
      </c>
      <c r="P47" s="82"/>
      <c r="Q47" s="48">
        <v>0.36111111111114902</v>
      </c>
    </row>
    <row r="48" spans="1:26">
      <c r="O48" s="2">
        <v>2065</v>
      </c>
      <c r="P48" s="82"/>
      <c r="Q48" s="48">
        <v>0.36458333333337201</v>
      </c>
    </row>
    <row r="49" spans="15:17">
      <c r="O49" s="2">
        <v>2066</v>
      </c>
      <c r="P49" s="82"/>
      <c r="Q49" s="48">
        <v>0.36805555555559499</v>
      </c>
    </row>
    <row r="50" spans="15:17">
      <c r="O50" s="2">
        <v>2067</v>
      </c>
      <c r="P50" s="82"/>
      <c r="Q50" s="48">
        <v>0.37152777777781798</v>
      </c>
    </row>
    <row r="51" spans="15:17">
      <c r="O51" s="2">
        <v>2068</v>
      </c>
      <c r="P51" s="82"/>
      <c r="Q51" s="48">
        <v>0.37500000000004102</v>
      </c>
    </row>
    <row r="52" spans="15:17">
      <c r="O52" s="2">
        <v>2069</v>
      </c>
      <c r="P52" s="82"/>
      <c r="Q52" s="48">
        <v>0.37847222222226401</v>
      </c>
    </row>
    <row r="53" spans="15:17">
      <c r="O53" s="2">
        <v>2070</v>
      </c>
      <c r="P53" s="82"/>
      <c r="Q53" s="48">
        <v>0.381944444444487</v>
      </c>
    </row>
    <row r="54" spans="15:17">
      <c r="O54" s="2">
        <v>2071</v>
      </c>
      <c r="P54" s="82"/>
      <c r="Q54" s="48">
        <v>0.38541666666670998</v>
      </c>
    </row>
    <row r="55" spans="15:17">
      <c r="O55" s="2">
        <v>2072</v>
      </c>
      <c r="P55" s="82"/>
      <c r="Q55" s="48">
        <v>0.38888888888893303</v>
      </c>
    </row>
    <row r="56" spans="15:17">
      <c r="O56" s="2">
        <v>2073</v>
      </c>
      <c r="P56" s="82"/>
      <c r="Q56" s="48">
        <v>0.39236111111115601</v>
      </c>
    </row>
    <row r="57" spans="15:17">
      <c r="O57" s="2">
        <v>2074</v>
      </c>
      <c r="P57" s="82"/>
      <c r="Q57" s="48">
        <v>0.395833333333379</v>
      </c>
    </row>
    <row r="58" spans="15:17">
      <c r="O58" s="2">
        <v>2075</v>
      </c>
      <c r="P58" s="82"/>
      <c r="Q58" s="48">
        <v>0.39930555555560199</v>
      </c>
    </row>
    <row r="59" spans="15:17">
      <c r="O59" s="2">
        <v>2076</v>
      </c>
      <c r="P59" s="82"/>
      <c r="Q59" s="48">
        <v>0.40277777777782497</v>
      </c>
    </row>
    <row r="60" spans="15:17">
      <c r="O60" s="2">
        <v>2077</v>
      </c>
      <c r="P60" s="82"/>
      <c r="Q60" s="48">
        <v>0.40625000000004802</v>
      </c>
    </row>
    <row r="61" spans="15:17">
      <c r="O61" s="2">
        <v>2078</v>
      </c>
      <c r="P61" s="82"/>
      <c r="Q61" s="48">
        <v>0.409722222222271</v>
      </c>
    </row>
    <row r="62" spans="15:17">
      <c r="O62" s="2">
        <v>2079</v>
      </c>
      <c r="P62" s="82"/>
      <c r="Q62" s="48">
        <v>0.41319444444449399</v>
      </c>
    </row>
    <row r="63" spans="15:17">
      <c r="O63" s="2">
        <v>2080</v>
      </c>
      <c r="P63" s="82"/>
      <c r="Q63" s="48">
        <v>0.41666666666671698</v>
      </c>
    </row>
    <row r="64" spans="15:17">
      <c r="O64" s="2">
        <v>2081</v>
      </c>
      <c r="Q64" s="48">
        <v>0.42013888888894002</v>
      </c>
    </row>
    <row r="65" spans="15:17">
      <c r="O65" s="2">
        <v>2082</v>
      </c>
      <c r="Q65" s="48">
        <v>0.42361111111116301</v>
      </c>
    </row>
    <row r="66" spans="15:17">
      <c r="O66" s="2">
        <v>2083</v>
      </c>
      <c r="Q66" s="48">
        <v>0.42708333333338599</v>
      </c>
    </row>
    <row r="67" spans="15:17">
      <c r="O67" s="2">
        <v>2084</v>
      </c>
      <c r="Q67" s="48">
        <v>0.43055555555560898</v>
      </c>
    </row>
    <row r="68" spans="15:17">
      <c r="O68" s="2">
        <v>2085</v>
      </c>
      <c r="Q68" s="48">
        <v>0.43402777777783202</v>
      </c>
    </row>
    <row r="69" spans="15:17">
      <c r="O69" s="2">
        <v>2086</v>
      </c>
      <c r="Q69" s="48">
        <v>0.43750000000005501</v>
      </c>
    </row>
    <row r="70" spans="15:17">
      <c r="O70" s="2">
        <v>2087</v>
      </c>
      <c r="Q70" s="48">
        <v>0.440972222222278</v>
      </c>
    </row>
    <row r="71" spans="15:17">
      <c r="O71" s="2">
        <v>2088</v>
      </c>
      <c r="Q71" s="48">
        <v>0.44444444444450099</v>
      </c>
    </row>
    <row r="72" spans="15:17">
      <c r="O72" s="2">
        <v>2089</v>
      </c>
      <c r="Q72" s="48">
        <v>0.44791666666672397</v>
      </c>
    </row>
    <row r="73" spans="15:17">
      <c r="O73" s="2">
        <v>2090</v>
      </c>
      <c r="Q73" s="48">
        <v>0.45138888888894702</v>
      </c>
    </row>
    <row r="74" spans="15:17">
      <c r="O74" s="2">
        <v>2091</v>
      </c>
      <c r="Q74" s="48">
        <v>0.45486111111117</v>
      </c>
    </row>
    <row r="75" spans="15:17">
      <c r="O75" s="2">
        <v>2092</v>
      </c>
      <c r="Q75" s="48">
        <v>0.45833333333339299</v>
      </c>
    </row>
    <row r="76" spans="15:17">
      <c r="O76" s="2">
        <v>2093</v>
      </c>
      <c r="Q76" s="48">
        <v>0.46180555555561598</v>
      </c>
    </row>
    <row r="77" spans="15:17">
      <c r="O77" s="2">
        <v>2094</v>
      </c>
      <c r="Q77" s="48">
        <v>0.46527777777783902</v>
      </c>
    </row>
    <row r="78" spans="15:17">
      <c r="O78" s="2">
        <v>2095</v>
      </c>
      <c r="Q78" s="48">
        <v>0.46875000000006201</v>
      </c>
    </row>
    <row r="79" spans="15:17">
      <c r="O79" s="2">
        <v>2096</v>
      </c>
      <c r="Q79" s="48">
        <v>0.47222222222228499</v>
      </c>
    </row>
    <row r="80" spans="15:17">
      <c r="O80" s="2">
        <v>2097</v>
      </c>
      <c r="Q80" s="48">
        <v>0.47569444444450798</v>
      </c>
    </row>
    <row r="81" spans="15:17">
      <c r="O81" s="2">
        <v>2098</v>
      </c>
      <c r="Q81" s="48">
        <v>0.47916666666673102</v>
      </c>
    </row>
    <row r="82" spans="15:17">
      <c r="O82" s="2">
        <v>2099</v>
      </c>
      <c r="Q82" s="48">
        <v>0.48263888888895401</v>
      </c>
    </row>
    <row r="83" spans="15:17">
      <c r="O83" s="2">
        <v>2100</v>
      </c>
      <c r="Q83" s="48">
        <v>0.486111111111177</v>
      </c>
    </row>
    <row r="84" spans="15:17">
      <c r="O84" s="2">
        <v>2101</v>
      </c>
      <c r="Q84" s="48">
        <v>0.48958333333339998</v>
      </c>
    </row>
    <row r="85" spans="15:17">
      <c r="O85" s="2">
        <v>2102</v>
      </c>
      <c r="Q85" s="48">
        <v>0.49305555555562303</v>
      </c>
    </row>
    <row r="86" spans="15:17">
      <c r="O86" s="2">
        <v>2103</v>
      </c>
      <c r="Q86" s="48">
        <v>0.49652777777784601</v>
      </c>
    </row>
    <row r="87" spans="15:17">
      <c r="O87" s="2">
        <v>2104</v>
      </c>
      <c r="Q87" s="48">
        <v>0.50000000000006894</v>
      </c>
    </row>
    <row r="88" spans="15:17">
      <c r="O88" s="2">
        <v>2105</v>
      </c>
      <c r="Q88" s="48">
        <v>0.50347222222229204</v>
      </c>
    </row>
    <row r="89" spans="15:17">
      <c r="O89" s="2">
        <v>2106</v>
      </c>
      <c r="Q89" s="48">
        <v>0.50694444444451503</v>
      </c>
    </row>
    <row r="90" spans="15:17">
      <c r="O90" s="2">
        <v>2107</v>
      </c>
      <c r="Q90" s="48">
        <v>0.51041666666673802</v>
      </c>
    </row>
    <row r="91" spans="15:17">
      <c r="O91" s="2">
        <v>2108</v>
      </c>
      <c r="Q91" s="48">
        <v>0.513888888888961</v>
      </c>
    </row>
    <row r="92" spans="15:17">
      <c r="O92" s="2">
        <v>2109</v>
      </c>
      <c r="Q92" s="48">
        <v>0.51736111111118399</v>
      </c>
    </row>
    <row r="93" spans="15:17">
      <c r="O93" s="2">
        <v>2110</v>
      </c>
      <c r="Q93" s="48">
        <v>0.52083333333340698</v>
      </c>
    </row>
    <row r="94" spans="15:17">
      <c r="O94" s="2">
        <v>2111</v>
      </c>
      <c r="Q94" s="48">
        <v>0.52430555555562997</v>
      </c>
    </row>
    <row r="95" spans="15:17">
      <c r="O95" s="2">
        <v>2112</v>
      </c>
      <c r="Q95" s="48">
        <v>0.52777777777785295</v>
      </c>
    </row>
    <row r="96" spans="15:17">
      <c r="O96" s="2">
        <v>2113</v>
      </c>
      <c r="Q96" s="48">
        <v>0.53125000000007605</v>
      </c>
    </row>
    <row r="97" spans="15:17">
      <c r="O97" s="2">
        <v>2114</v>
      </c>
      <c r="Q97" s="48">
        <v>0.53472222222229904</v>
      </c>
    </row>
    <row r="98" spans="15:17">
      <c r="O98" s="2">
        <v>2115</v>
      </c>
      <c r="Q98" s="48">
        <v>0.53819444444452202</v>
      </c>
    </row>
    <row r="99" spans="15:17">
      <c r="O99" s="2">
        <v>2116</v>
      </c>
      <c r="Q99" s="48">
        <v>0.54166666666674501</v>
      </c>
    </row>
    <row r="100" spans="15:17">
      <c r="O100" s="2">
        <v>2117</v>
      </c>
      <c r="Q100" s="48">
        <v>0.545138888888968</v>
      </c>
    </row>
    <row r="101" spans="15:17">
      <c r="O101" s="2">
        <v>2118</v>
      </c>
      <c r="Q101" s="48">
        <v>0.54861111111119099</v>
      </c>
    </row>
    <row r="102" spans="15:17">
      <c r="O102" s="2">
        <v>2119</v>
      </c>
      <c r="Q102" s="48">
        <v>0.55208333333341397</v>
      </c>
    </row>
    <row r="103" spans="15:17">
      <c r="O103" s="2">
        <v>2120</v>
      </c>
      <c r="Q103" s="48">
        <v>0.55555555555563696</v>
      </c>
    </row>
    <row r="104" spans="15:17">
      <c r="O104" s="2">
        <v>2121</v>
      </c>
      <c r="Q104" s="48">
        <v>0.55902777777785995</v>
      </c>
    </row>
    <row r="105" spans="15:17">
      <c r="O105" s="2">
        <v>2122</v>
      </c>
      <c r="Q105" s="48">
        <v>0.56250000000008304</v>
      </c>
    </row>
    <row r="106" spans="15:17">
      <c r="O106" s="2">
        <v>2123</v>
      </c>
      <c r="Q106" s="48">
        <v>0.56597222222230603</v>
      </c>
    </row>
    <row r="107" spans="15:17">
      <c r="O107" s="2">
        <v>2124</v>
      </c>
      <c r="Q107" s="48">
        <v>0.56944444444452902</v>
      </c>
    </row>
    <row r="108" spans="15:17">
      <c r="O108" s="2">
        <v>2125</v>
      </c>
      <c r="Q108" s="48">
        <v>0.57291666666675201</v>
      </c>
    </row>
    <row r="109" spans="15:17">
      <c r="O109" s="2">
        <v>2126</v>
      </c>
      <c r="Q109" s="48">
        <v>0.57638888888897499</v>
      </c>
    </row>
    <row r="110" spans="15:17">
      <c r="O110" s="2">
        <v>2127</v>
      </c>
      <c r="Q110" s="48">
        <v>0.57986111111119798</v>
      </c>
    </row>
    <row r="111" spans="15:17">
      <c r="O111" s="2">
        <v>2128</v>
      </c>
      <c r="Q111" s="48">
        <v>0.58333333333342097</v>
      </c>
    </row>
    <row r="112" spans="15:17">
      <c r="O112" s="2">
        <v>2129</v>
      </c>
      <c r="Q112" s="48">
        <v>0.58680555555564395</v>
      </c>
    </row>
    <row r="113" spans="15:17">
      <c r="O113" s="2">
        <v>2130</v>
      </c>
      <c r="Q113" s="48">
        <v>0.59027777777786605</v>
      </c>
    </row>
    <row r="114" spans="15:17">
      <c r="O114" s="2">
        <v>2131</v>
      </c>
      <c r="Q114" s="48">
        <v>0.59375000000008904</v>
      </c>
    </row>
    <row r="115" spans="15:17">
      <c r="O115" s="2">
        <v>2132</v>
      </c>
      <c r="Q115" s="48">
        <v>0.59722222222231203</v>
      </c>
    </row>
    <row r="116" spans="15:17">
      <c r="O116" s="2">
        <v>2133</v>
      </c>
      <c r="Q116" s="48">
        <v>0.60069444444453501</v>
      </c>
    </row>
    <row r="117" spans="15:17">
      <c r="O117" s="2">
        <v>2134</v>
      </c>
      <c r="Q117" s="48">
        <v>0.604166666666758</v>
      </c>
    </row>
    <row r="118" spans="15:17">
      <c r="O118" s="2">
        <v>2135</v>
      </c>
      <c r="Q118" s="48">
        <v>0.60763888888898099</v>
      </c>
    </row>
    <row r="119" spans="15:17">
      <c r="O119" s="2">
        <v>2136</v>
      </c>
      <c r="Q119" s="48">
        <v>0.61111111111120398</v>
      </c>
    </row>
    <row r="120" spans="15:17">
      <c r="O120" s="2">
        <v>2137</v>
      </c>
      <c r="Q120" s="48">
        <v>0.61458333333342696</v>
      </c>
    </row>
    <row r="121" spans="15:17">
      <c r="O121" s="2">
        <v>2138</v>
      </c>
      <c r="Q121" s="48">
        <v>0.61805555555564995</v>
      </c>
    </row>
    <row r="122" spans="15:17">
      <c r="O122" s="2">
        <v>2139</v>
      </c>
      <c r="Q122" s="48">
        <v>0.62152777777787305</v>
      </c>
    </row>
    <row r="123" spans="15:17">
      <c r="O123" s="2">
        <v>2140</v>
      </c>
      <c r="Q123" s="48">
        <v>0.62500000000009603</v>
      </c>
    </row>
    <row r="124" spans="15:17">
      <c r="O124" s="2">
        <v>2141</v>
      </c>
      <c r="Q124" s="48">
        <v>0.62847222222231902</v>
      </c>
    </row>
    <row r="125" spans="15:17">
      <c r="O125" s="2">
        <v>2142</v>
      </c>
      <c r="Q125" s="48">
        <v>0.63194444444454201</v>
      </c>
    </row>
    <row r="126" spans="15:17">
      <c r="O126" s="2">
        <v>2143</v>
      </c>
      <c r="Q126" s="48">
        <v>0.635416666666765</v>
      </c>
    </row>
    <row r="127" spans="15:17">
      <c r="O127" s="2">
        <v>2144</v>
      </c>
      <c r="Q127" s="48">
        <v>0.63888888888898798</v>
      </c>
    </row>
    <row r="128" spans="15:17">
      <c r="O128" s="2">
        <v>2145</v>
      </c>
      <c r="Q128" s="48">
        <v>0.64236111111121097</v>
      </c>
    </row>
    <row r="129" spans="15:17">
      <c r="O129" s="2">
        <v>2146</v>
      </c>
      <c r="Q129" s="48">
        <v>0.64583333333343396</v>
      </c>
    </row>
    <row r="130" spans="15:17">
      <c r="O130" s="2">
        <v>2147</v>
      </c>
      <c r="Q130" s="48">
        <v>0.64930555555565705</v>
      </c>
    </row>
    <row r="131" spans="15:17">
      <c r="O131" s="2">
        <v>2148</v>
      </c>
      <c r="Q131" s="48">
        <v>0.65277777777788004</v>
      </c>
    </row>
    <row r="132" spans="15:17">
      <c r="O132" s="2">
        <v>2149</v>
      </c>
      <c r="Q132" s="48">
        <v>0.65625000000010303</v>
      </c>
    </row>
    <row r="133" spans="15:17">
      <c r="O133" s="2">
        <v>2150</v>
      </c>
      <c r="Q133" s="48">
        <v>0.65972222222232602</v>
      </c>
    </row>
    <row r="134" spans="15:17">
      <c r="O134" s="2">
        <v>2151</v>
      </c>
      <c r="Q134" s="48">
        <v>0.663194444444549</v>
      </c>
    </row>
    <row r="135" spans="15:17">
      <c r="O135" s="2">
        <v>2152</v>
      </c>
      <c r="Q135" s="48">
        <v>0.66666666666677199</v>
      </c>
    </row>
    <row r="136" spans="15:17">
      <c r="O136" s="2">
        <v>2153</v>
      </c>
      <c r="Q136" s="48">
        <v>0.67013888888899498</v>
      </c>
    </row>
    <row r="137" spans="15:17">
      <c r="O137" s="2">
        <v>2154</v>
      </c>
      <c r="Q137" s="48">
        <v>0.67361111111121796</v>
      </c>
    </row>
    <row r="138" spans="15:17">
      <c r="O138" s="2">
        <v>2155</v>
      </c>
      <c r="Q138" s="48">
        <v>0.67708333333344095</v>
      </c>
    </row>
    <row r="139" spans="15:17">
      <c r="O139" s="2">
        <v>2156</v>
      </c>
      <c r="Q139" s="48">
        <v>0.68055555555566405</v>
      </c>
    </row>
    <row r="140" spans="15:17">
      <c r="O140" s="2">
        <v>2157</v>
      </c>
      <c r="Q140" s="48">
        <v>0.68402777777788704</v>
      </c>
    </row>
    <row r="141" spans="15:17">
      <c r="O141" s="2">
        <v>2158</v>
      </c>
      <c r="Q141" s="48">
        <v>0.68750000000011002</v>
      </c>
    </row>
    <row r="142" spans="15:17">
      <c r="O142" s="2">
        <v>2159</v>
      </c>
      <c r="Q142" s="48">
        <v>0.69097222222233301</v>
      </c>
    </row>
    <row r="143" spans="15:17">
      <c r="O143" s="2">
        <v>2160</v>
      </c>
      <c r="Q143" s="48">
        <v>0.694444444444556</v>
      </c>
    </row>
    <row r="144" spans="15:17">
      <c r="O144" s="2">
        <v>2161</v>
      </c>
      <c r="Q144" s="48">
        <v>0.69791666666677898</v>
      </c>
    </row>
    <row r="145" spans="15:17">
      <c r="O145" s="2">
        <v>2162</v>
      </c>
      <c r="Q145" s="48">
        <v>0.70138888888900197</v>
      </c>
    </row>
    <row r="146" spans="15:17">
      <c r="O146" s="2">
        <v>2163</v>
      </c>
      <c r="Q146" s="48">
        <v>0.70486111111122496</v>
      </c>
    </row>
    <row r="147" spans="15:17">
      <c r="O147" s="2">
        <v>2164</v>
      </c>
      <c r="Q147" s="48">
        <v>0.70833333333344795</v>
      </c>
    </row>
    <row r="148" spans="15:17">
      <c r="O148" s="2">
        <v>2165</v>
      </c>
      <c r="Q148" s="48">
        <v>0.71180555555567104</v>
      </c>
    </row>
    <row r="149" spans="15:17">
      <c r="O149" s="2">
        <v>2166</v>
      </c>
      <c r="Q149" s="48">
        <v>0.71527777777789403</v>
      </c>
    </row>
    <row r="150" spans="15:17">
      <c r="O150" s="2">
        <v>2167</v>
      </c>
      <c r="Q150" s="48">
        <v>0.71875000000011702</v>
      </c>
    </row>
    <row r="151" spans="15:17">
      <c r="O151" s="2">
        <v>2168</v>
      </c>
      <c r="Q151" s="48">
        <v>0.72222222222234</v>
      </c>
    </row>
    <row r="152" spans="15:17">
      <c r="O152" s="2">
        <v>2169</v>
      </c>
      <c r="Q152" s="48">
        <v>0.72569444444456299</v>
      </c>
    </row>
    <row r="153" spans="15:17">
      <c r="O153" s="2">
        <v>2170</v>
      </c>
      <c r="Q153" s="48">
        <v>0.72916666666678598</v>
      </c>
    </row>
    <row r="154" spans="15:17">
      <c r="O154" s="2">
        <v>2171</v>
      </c>
      <c r="Q154" s="48">
        <v>0.73263888888900897</v>
      </c>
    </row>
    <row r="155" spans="15:17">
      <c r="O155" s="2">
        <v>2172</v>
      </c>
      <c r="Q155" s="48">
        <v>0.73611111111123195</v>
      </c>
    </row>
    <row r="156" spans="15:17">
      <c r="O156" s="2">
        <v>2173</v>
      </c>
      <c r="Q156" s="48">
        <v>0.73958333333345505</v>
      </c>
    </row>
    <row r="157" spans="15:17">
      <c r="O157" s="2">
        <v>2174</v>
      </c>
      <c r="Q157" s="48">
        <v>0.74305555555567804</v>
      </c>
    </row>
    <row r="158" spans="15:17">
      <c r="O158" s="2">
        <v>2175</v>
      </c>
      <c r="Q158" s="48">
        <v>0.74652777777790102</v>
      </c>
    </row>
    <row r="159" spans="15:17">
      <c r="O159" s="2">
        <v>2176</v>
      </c>
      <c r="Q159" s="48">
        <v>0.75000000000012401</v>
      </c>
    </row>
    <row r="160" spans="15:17">
      <c r="O160" s="2">
        <v>2177</v>
      </c>
      <c r="Q160" s="48">
        <v>0.753472222222347</v>
      </c>
    </row>
    <row r="161" spans="15:17">
      <c r="O161" s="2">
        <v>2178</v>
      </c>
      <c r="Q161" s="48">
        <v>0.75694444444456999</v>
      </c>
    </row>
    <row r="162" spans="15:17">
      <c r="O162" s="2">
        <v>2179</v>
      </c>
      <c r="Q162" s="48">
        <v>0.76041666666679297</v>
      </c>
    </row>
    <row r="163" spans="15:17">
      <c r="O163" s="2">
        <v>2180</v>
      </c>
      <c r="Q163" s="48">
        <v>0.76388888888901596</v>
      </c>
    </row>
    <row r="164" spans="15:17">
      <c r="O164" s="2">
        <v>2181</v>
      </c>
      <c r="Q164" s="48">
        <v>0.76736111111123895</v>
      </c>
    </row>
    <row r="165" spans="15:17">
      <c r="O165" s="2">
        <v>2182</v>
      </c>
      <c r="Q165" s="48">
        <v>0.77083333333346205</v>
      </c>
    </row>
    <row r="166" spans="15:17">
      <c r="O166" s="2">
        <v>2183</v>
      </c>
      <c r="Q166" s="48">
        <v>0.77430555555568503</v>
      </c>
    </row>
    <row r="167" spans="15:17">
      <c r="O167" s="2">
        <v>2184</v>
      </c>
      <c r="Q167" s="48">
        <v>0.77777777777790802</v>
      </c>
    </row>
    <row r="168" spans="15:17">
      <c r="O168" s="2">
        <v>2185</v>
      </c>
      <c r="Q168" s="48">
        <v>0.78125000000013101</v>
      </c>
    </row>
    <row r="169" spans="15:17">
      <c r="O169" s="2">
        <v>2186</v>
      </c>
      <c r="Q169" s="48">
        <v>0.78472222222235399</v>
      </c>
    </row>
    <row r="170" spans="15:17">
      <c r="O170" s="2">
        <v>2187</v>
      </c>
      <c r="Q170" s="48">
        <v>0.78819444444457698</v>
      </c>
    </row>
    <row r="171" spans="15:17">
      <c r="O171" s="2">
        <v>2188</v>
      </c>
      <c r="Q171" s="48">
        <v>0.79166666666679997</v>
      </c>
    </row>
    <row r="172" spans="15:17">
      <c r="O172" s="2">
        <v>2189</v>
      </c>
      <c r="Q172" s="48">
        <v>0.79513888888902295</v>
      </c>
    </row>
    <row r="173" spans="15:17">
      <c r="O173" s="2">
        <v>2190</v>
      </c>
      <c r="Q173" s="48">
        <v>0.79861111111124605</v>
      </c>
    </row>
    <row r="174" spans="15:17">
      <c r="O174" s="2">
        <v>2191</v>
      </c>
      <c r="Q174" s="48">
        <v>0.80208333333346904</v>
      </c>
    </row>
    <row r="175" spans="15:17">
      <c r="O175" s="2">
        <v>2192</v>
      </c>
      <c r="Q175" s="48">
        <v>0.80555555555569203</v>
      </c>
    </row>
    <row r="176" spans="15:17">
      <c r="O176" s="2">
        <v>2193</v>
      </c>
      <c r="Q176" s="48">
        <v>0.80902777777791501</v>
      </c>
    </row>
    <row r="177" spans="15:17">
      <c r="O177" s="2">
        <v>2194</v>
      </c>
      <c r="Q177" s="48">
        <v>0.812500000000138</v>
      </c>
    </row>
    <row r="178" spans="15:17">
      <c r="O178" s="2">
        <v>2195</v>
      </c>
      <c r="Q178" s="48">
        <v>0.81597222222236099</v>
      </c>
    </row>
    <row r="179" spans="15:17">
      <c r="O179" s="2">
        <v>2196</v>
      </c>
      <c r="Q179" s="48">
        <v>0.81944444444458397</v>
      </c>
    </row>
    <row r="180" spans="15:17">
      <c r="O180" s="2">
        <v>2197</v>
      </c>
      <c r="Q180" s="48">
        <v>0.82291666666680696</v>
      </c>
    </row>
    <row r="181" spans="15:17">
      <c r="O181" s="2">
        <v>2198</v>
      </c>
      <c r="Q181" s="48">
        <v>0.82638888888902995</v>
      </c>
    </row>
    <row r="182" spans="15:17">
      <c r="O182" s="2">
        <v>2199</v>
      </c>
      <c r="Q182" s="48">
        <v>0.82986111111125305</v>
      </c>
    </row>
    <row r="183" spans="15:17">
      <c r="O183" s="2">
        <v>2200</v>
      </c>
      <c r="Q183" s="48">
        <v>0.83333333333347603</v>
      </c>
    </row>
    <row r="184" spans="15:17">
      <c r="Q184" s="48">
        <v>0.83680555555569902</v>
      </c>
    </row>
    <row r="185" spans="15:17">
      <c r="Q185" s="48">
        <v>0.84027777777792201</v>
      </c>
    </row>
    <row r="186" spans="15:17">
      <c r="Q186" s="48">
        <v>0.843750000000145</v>
      </c>
    </row>
    <row r="187" spans="15:17">
      <c r="Q187" s="48">
        <v>0.84722222222236798</v>
      </c>
    </row>
    <row r="188" spans="15:17">
      <c r="Q188" s="48">
        <v>0.85069444444459097</v>
      </c>
    </row>
    <row r="189" spans="15:17">
      <c r="Q189" s="48">
        <v>0.85416666666681396</v>
      </c>
    </row>
    <row r="190" spans="15:17">
      <c r="Q190" s="48">
        <v>0.85763888888903606</v>
      </c>
    </row>
    <row r="191" spans="15:17">
      <c r="Q191" s="48">
        <v>0.86111111111125904</v>
      </c>
    </row>
    <row r="192" spans="15:17">
      <c r="Q192" s="48">
        <v>0.86458333333348203</v>
      </c>
    </row>
    <row r="193" spans="17:17">
      <c r="Q193" s="48">
        <v>0.86805555555570502</v>
      </c>
    </row>
    <row r="194" spans="17:17">
      <c r="Q194" s="48">
        <v>0.871527777777928</v>
      </c>
    </row>
    <row r="195" spans="17:17">
      <c r="Q195" s="48">
        <v>0.87500000000015099</v>
      </c>
    </row>
    <row r="196" spans="17:17">
      <c r="Q196" s="48">
        <v>0.87847222222237398</v>
      </c>
    </row>
    <row r="197" spans="17:17">
      <c r="Q197" s="48">
        <v>0.88194444444459696</v>
      </c>
    </row>
    <row r="198" spans="17:17">
      <c r="Q198" s="48">
        <v>0.88541666666681995</v>
      </c>
    </row>
    <row r="199" spans="17:17">
      <c r="Q199" s="48">
        <v>0.88888888888904305</v>
      </c>
    </row>
    <row r="200" spans="17:17">
      <c r="Q200" s="48">
        <v>0.89236111111126604</v>
      </c>
    </row>
    <row r="201" spans="17:17">
      <c r="Q201" s="48">
        <v>0.89583333333348902</v>
      </c>
    </row>
    <row r="202" spans="17:17">
      <c r="Q202" s="48">
        <v>0.89930555555571201</v>
      </c>
    </row>
    <row r="203" spans="17:17">
      <c r="Q203" s="48">
        <v>0.902777777777935</v>
      </c>
    </row>
    <row r="204" spans="17:17">
      <c r="Q204" s="48">
        <v>0.90625000000015798</v>
      </c>
    </row>
    <row r="205" spans="17:17">
      <c r="Q205" s="48">
        <v>0.90972222222238097</v>
      </c>
    </row>
    <row r="206" spans="17:17">
      <c r="Q206" s="48">
        <v>0.91319444444460396</v>
      </c>
    </row>
    <row r="207" spans="17:17">
      <c r="Q207" s="48">
        <v>0.91666666666682695</v>
      </c>
    </row>
    <row r="208" spans="17:17">
      <c r="Q208" s="48">
        <v>0.92013888888905004</v>
      </c>
    </row>
    <row r="209" spans="17:17">
      <c r="Q209" s="48">
        <v>0.92361111111127303</v>
      </c>
    </row>
    <row r="210" spans="17:17">
      <c r="Q210" s="48">
        <v>0.92708333333349602</v>
      </c>
    </row>
    <row r="211" spans="17:17">
      <c r="Q211" s="48">
        <v>0.93055555555571901</v>
      </c>
    </row>
    <row r="212" spans="17:17">
      <c r="Q212" s="48">
        <v>0.93402777777794199</v>
      </c>
    </row>
    <row r="213" spans="17:17">
      <c r="Q213" s="48">
        <v>0.93750000000016498</v>
      </c>
    </row>
    <row r="214" spans="17:17">
      <c r="Q214" s="48">
        <v>0.94097222222238797</v>
      </c>
    </row>
    <row r="215" spans="17:17">
      <c r="Q215" s="48">
        <v>0.94444444444461095</v>
      </c>
    </row>
    <row r="216" spans="17:17">
      <c r="Q216" s="48">
        <v>0.94791666666683405</v>
      </c>
    </row>
    <row r="217" spans="17:17">
      <c r="Q217" s="48">
        <v>0.95138888888905704</v>
      </c>
    </row>
    <row r="218" spans="17:17">
      <c r="Q218" s="48">
        <v>0.95486111111128003</v>
      </c>
    </row>
    <row r="219" spans="17:17">
      <c r="Q219" s="48">
        <v>0.95833333333350301</v>
      </c>
    </row>
    <row r="220" spans="17:17">
      <c r="Q220" s="48">
        <v>0.961805555555726</v>
      </c>
    </row>
    <row r="221" spans="17:17">
      <c r="Q221" s="48">
        <v>0.96527777777794899</v>
      </c>
    </row>
    <row r="222" spans="17:17">
      <c r="Q222" s="48">
        <v>0.96875000000017197</v>
      </c>
    </row>
    <row r="223" spans="17:17">
      <c r="Q223" s="48">
        <v>0.97222222222239496</v>
      </c>
    </row>
    <row r="224" spans="17:17">
      <c r="Q224" s="48">
        <v>0.97569444444461795</v>
      </c>
    </row>
    <row r="225" spans="17:17">
      <c r="Q225" s="48">
        <v>0.97916666666684105</v>
      </c>
    </row>
    <row r="226" spans="17:17">
      <c r="Q226" s="48">
        <v>0.98263888888906403</v>
      </c>
    </row>
    <row r="227" spans="17:17">
      <c r="Q227" s="48">
        <v>0.98611111111128702</v>
      </c>
    </row>
    <row r="228" spans="17:17">
      <c r="Q228" s="48">
        <v>0.98958333333351001</v>
      </c>
    </row>
    <row r="229" spans="17:17">
      <c r="Q229" s="48">
        <v>0.99305555555573299</v>
      </c>
    </row>
    <row r="230" spans="17:17">
      <c r="Q230" s="48">
        <v>0.99652777777795598</v>
      </c>
    </row>
    <row r="231" spans="17:17">
      <c r="Q231" s="48">
        <v>1.0000000000001801</v>
      </c>
    </row>
    <row r="232" spans="17:17">
      <c r="Q232" s="127"/>
    </row>
    <row r="233" spans="17:17">
      <c r="Q233" s="127"/>
    </row>
    <row r="234" spans="17:17">
      <c r="Q234" s="127"/>
    </row>
    <row r="235" spans="17:17">
      <c r="Q235" s="127"/>
    </row>
    <row r="236" spans="17:17">
      <c r="Q236" s="127"/>
    </row>
    <row r="237" spans="17:17">
      <c r="Q237" s="127"/>
    </row>
    <row r="238" spans="17:17">
      <c r="Q238" s="127"/>
    </row>
    <row r="239" spans="17:17">
      <c r="Q239" s="127"/>
    </row>
    <row r="240" spans="17:17">
      <c r="Q240" s="127"/>
    </row>
    <row r="241" spans="17:17">
      <c r="Q241" s="127"/>
    </row>
    <row r="242" spans="17:17">
      <c r="Q242" s="127"/>
    </row>
  </sheetData>
  <sheetProtection password="DC94" sheet="1" objects="1" scenarios="1"/>
  <mergeCells count="87">
    <mergeCell ref="A5:B5"/>
    <mergeCell ref="C5:F5"/>
    <mergeCell ref="H5:K5"/>
    <mergeCell ref="A2:B2"/>
    <mergeCell ref="D3:J3"/>
    <mergeCell ref="A4:B4"/>
    <mergeCell ref="C4:F4"/>
    <mergeCell ref="H4:K4"/>
    <mergeCell ref="AC8:AH9"/>
    <mergeCell ref="A9:A10"/>
    <mergeCell ref="B9:B10"/>
    <mergeCell ref="C9:D10"/>
    <mergeCell ref="E9:F10"/>
    <mergeCell ref="G9:G10"/>
    <mergeCell ref="H9:H10"/>
    <mergeCell ref="C12:D12"/>
    <mergeCell ref="E12:F12"/>
    <mergeCell ref="T12:V12"/>
    <mergeCell ref="A6:B6"/>
    <mergeCell ref="C6:F6"/>
    <mergeCell ref="H6:K6"/>
    <mergeCell ref="I9:I10"/>
    <mergeCell ref="J9:J10"/>
    <mergeCell ref="T10:V10"/>
    <mergeCell ref="C11:D11"/>
    <mergeCell ref="E11:F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A42:B42"/>
    <mergeCell ref="C42:D42"/>
    <mergeCell ref="E42:F42"/>
  </mergeCells>
  <phoneticPr fontId="4"/>
  <dataValidations count="9">
    <dataValidation type="textLength" imeMode="off" operator="equal" allowBlank="1" showInputMessage="1" showErrorMessage="1" error="10桁で入力してください" sqref="C4:F4 H4:K4">
      <formula1>10</formula1>
    </dataValidation>
    <dataValidation type="list" imeMode="disabled" allowBlank="1" showInputMessage="1" sqref="C11:F41">
      <formula1>$Q$3:$Q$231</formula1>
    </dataValidation>
    <dataValidation type="list" allowBlank="1" showInputMessage="1" showErrorMessage="1" sqref="H6:K6">
      <formula1>"タイムケア,レスパイト"</formula1>
    </dataValidation>
    <dataValidation imeMode="off" allowBlank="1" showInputMessage="1" showErrorMessage="1" sqref="J2 K43:K44"/>
    <dataValidation operator="lessThan" allowBlank="1" showInputMessage="1" showErrorMessage="1" sqref="G11:G41"/>
    <dataValidation type="list" allowBlank="1" showInputMessage="1" showErrorMessage="1" sqref="H7">
      <formula1>"無,有"</formula1>
    </dataValidation>
    <dataValidation type="list" imeMode="off" allowBlank="1" showInputMessage="1" showErrorMessage="1" sqref="I11:I41">
      <formula1>$R$39:$R$40</formula1>
    </dataValidation>
    <dataValidation type="list" allowBlank="1" showInputMessage="1" showErrorMessage="1" error="西暦を数字で入力してください" sqref="A2:B2">
      <formula1>$O$3:$O$183</formula1>
    </dataValidation>
    <dataValidation type="list" allowBlank="1" showInputMessage="1" showErrorMessage="1" sqref="D2">
      <formula1>$P$3:$P$14</formula1>
    </dataValidation>
  </dataValidations>
  <pageMargins left="0.74803149606299213" right="0.35433070866141736" top="0.27559055118110237" bottom="0.27559055118110237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51"/>
  <sheetViews>
    <sheetView zoomScaleNormal="100" workbookViewId="0"/>
  </sheetViews>
  <sheetFormatPr defaultRowHeight="12"/>
  <cols>
    <col min="1" max="1" width="5" style="3" customWidth="1"/>
    <col min="2" max="2" width="5.42578125" style="3" customWidth="1"/>
    <col min="3" max="6" width="7.28515625" style="3" customWidth="1"/>
    <col min="7" max="8" width="12.28515625" style="3" customWidth="1"/>
    <col min="9" max="9" width="10.140625" style="3" customWidth="1"/>
    <col min="10" max="10" width="10.7109375" style="3" customWidth="1"/>
    <col min="11" max="11" width="12.28515625" style="3" customWidth="1"/>
    <col min="12" max="12" width="9.140625" style="3"/>
    <col min="13" max="17" width="9.140625" style="2" hidden="1" customWidth="1"/>
    <col min="18" max="18" width="10.28515625" style="3" hidden="1" customWidth="1"/>
    <col min="19" max="19" width="9.140625" style="3" hidden="1" customWidth="1"/>
    <col min="20" max="20" width="16.42578125" style="3" hidden="1" customWidth="1"/>
    <col min="21" max="21" width="10.7109375" style="3" hidden="1" customWidth="1"/>
    <col min="22" max="22" width="9.140625" style="3" hidden="1" customWidth="1"/>
    <col min="23" max="23" width="16.42578125" style="3" hidden="1" customWidth="1"/>
    <col min="24" max="24" width="9.140625" style="3" hidden="1" customWidth="1"/>
    <col min="25" max="258" width="9.140625" style="3"/>
    <col min="259" max="259" width="5" style="3" customWidth="1"/>
    <col min="260" max="260" width="5.42578125" style="3" customWidth="1"/>
    <col min="261" max="262" width="12.7109375" style="3" customWidth="1"/>
    <col min="263" max="263" width="11.28515625" style="3" customWidth="1"/>
    <col min="264" max="264" width="13.7109375" style="3" customWidth="1"/>
    <col min="265" max="265" width="10.140625" style="3" customWidth="1"/>
    <col min="266" max="266" width="13.7109375" style="3" customWidth="1"/>
    <col min="267" max="267" width="13.28515625" style="3" customWidth="1"/>
    <col min="268" max="514" width="9.140625" style="3"/>
    <col min="515" max="515" width="5" style="3" customWidth="1"/>
    <col min="516" max="516" width="5.42578125" style="3" customWidth="1"/>
    <col min="517" max="518" width="12.7109375" style="3" customWidth="1"/>
    <col min="519" max="519" width="11.28515625" style="3" customWidth="1"/>
    <col min="520" max="520" width="13.7109375" style="3" customWidth="1"/>
    <col min="521" max="521" width="10.140625" style="3" customWidth="1"/>
    <col min="522" max="522" width="13.7109375" style="3" customWidth="1"/>
    <col min="523" max="523" width="13.28515625" style="3" customWidth="1"/>
    <col min="524" max="770" width="9.140625" style="3"/>
    <col min="771" max="771" width="5" style="3" customWidth="1"/>
    <col min="772" max="772" width="5.42578125" style="3" customWidth="1"/>
    <col min="773" max="774" width="12.7109375" style="3" customWidth="1"/>
    <col min="775" max="775" width="11.28515625" style="3" customWidth="1"/>
    <col min="776" max="776" width="13.7109375" style="3" customWidth="1"/>
    <col min="777" max="777" width="10.140625" style="3" customWidth="1"/>
    <col min="778" max="778" width="13.7109375" style="3" customWidth="1"/>
    <col min="779" max="779" width="13.28515625" style="3" customWidth="1"/>
    <col min="780" max="1026" width="9.140625" style="3"/>
    <col min="1027" max="1027" width="5" style="3" customWidth="1"/>
    <col min="1028" max="1028" width="5.42578125" style="3" customWidth="1"/>
    <col min="1029" max="1030" width="12.7109375" style="3" customWidth="1"/>
    <col min="1031" max="1031" width="11.28515625" style="3" customWidth="1"/>
    <col min="1032" max="1032" width="13.7109375" style="3" customWidth="1"/>
    <col min="1033" max="1033" width="10.140625" style="3" customWidth="1"/>
    <col min="1034" max="1034" width="13.7109375" style="3" customWidth="1"/>
    <col min="1035" max="1035" width="13.28515625" style="3" customWidth="1"/>
    <col min="1036" max="1282" width="9.140625" style="3"/>
    <col min="1283" max="1283" width="5" style="3" customWidth="1"/>
    <col min="1284" max="1284" width="5.42578125" style="3" customWidth="1"/>
    <col min="1285" max="1286" width="12.7109375" style="3" customWidth="1"/>
    <col min="1287" max="1287" width="11.28515625" style="3" customWidth="1"/>
    <col min="1288" max="1288" width="13.7109375" style="3" customWidth="1"/>
    <col min="1289" max="1289" width="10.140625" style="3" customWidth="1"/>
    <col min="1290" max="1290" width="13.7109375" style="3" customWidth="1"/>
    <col min="1291" max="1291" width="13.28515625" style="3" customWidth="1"/>
    <col min="1292" max="1538" width="9.140625" style="3"/>
    <col min="1539" max="1539" width="5" style="3" customWidth="1"/>
    <col min="1540" max="1540" width="5.42578125" style="3" customWidth="1"/>
    <col min="1541" max="1542" width="12.7109375" style="3" customWidth="1"/>
    <col min="1543" max="1543" width="11.28515625" style="3" customWidth="1"/>
    <col min="1544" max="1544" width="13.7109375" style="3" customWidth="1"/>
    <col min="1545" max="1545" width="10.140625" style="3" customWidth="1"/>
    <col min="1546" max="1546" width="13.7109375" style="3" customWidth="1"/>
    <col min="1547" max="1547" width="13.28515625" style="3" customWidth="1"/>
    <col min="1548" max="1794" width="9.140625" style="3"/>
    <col min="1795" max="1795" width="5" style="3" customWidth="1"/>
    <col min="1796" max="1796" width="5.42578125" style="3" customWidth="1"/>
    <col min="1797" max="1798" width="12.7109375" style="3" customWidth="1"/>
    <col min="1799" max="1799" width="11.28515625" style="3" customWidth="1"/>
    <col min="1800" max="1800" width="13.7109375" style="3" customWidth="1"/>
    <col min="1801" max="1801" width="10.140625" style="3" customWidth="1"/>
    <col min="1802" max="1802" width="13.7109375" style="3" customWidth="1"/>
    <col min="1803" max="1803" width="13.28515625" style="3" customWidth="1"/>
    <col min="1804" max="2050" width="9.140625" style="3"/>
    <col min="2051" max="2051" width="5" style="3" customWidth="1"/>
    <col min="2052" max="2052" width="5.42578125" style="3" customWidth="1"/>
    <col min="2053" max="2054" width="12.7109375" style="3" customWidth="1"/>
    <col min="2055" max="2055" width="11.28515625" style="3" customWidth="1"/>
    <col min="2056" max="2056" width="13.7109375" style="3" customWidth="1"/>
    <col min="2057" max="2057" width="10.140625" style="3" customWidth="1"/>
    <col min="2058" max="2058" width="13.7109375" style="3" customWidth="1"/>
    <col min="2059" max="2059" width="13.28515625" style="3" customWidth="1"/>
    <col min="2060" max="2306" width="9.140625" style="3"/>
    <col min="2307" max="2307" width="5" style="3" customWidth="1"/>
    <col min="2308" max="2308" width="5.42578125" style="3" customWidth="1"/>
    <col min="2309" max="2310" width="12.7109375" style="3" customWidth="1"/>
    <col min="2311" max="2311" width="11.28515625" style="3" customWidth="1"/>
    <col min="2312" max="2312" width="13.7109375" style="3" customWidth="1"/>
    <col min="2313" max="2313" width="10.140625" style="3" customWidth="1"/>
    <col min="2314" max="2314" width="13.7109375" style="3" customWidth="1"/>
    <col min="2315" max="2315" width="13.28515625" style="3" customWidth="1"/>
    <col min="2316" max="2562" width="9.140625" style="3"/>
    <col min="2563" max="2563" width="5" style="3" customWidth="1"/>
    <col min="2564" max="2564" width="5.42578125" style="3" customWidth="1"/>
    <col min="2565" max="2566" width="12.7109375" style="3" customWidth="1"/>
    <col min="2567" max="2567" width="11.28515625" style="3" customWidth="1"/>
    <col min="2568" max="2568" width="13.7109375" style="3" customWidth="1"/>
    <col min="2569" max="2569" width="10.140625" style="3" customWidth="1"/>
    <col min="2570" max="2570" width="13.7109375" style="3" customWidth="1"/>
    <col min="2571" max="2571" width="13.28515625" style="3" customWidth="1"/>
    <col min="2572" max="2818" width="9.140625" style="3"/>
    <col min="2819" max="2819" width="5" style="3" customWidth="1"/>
    <col min="2820" max="2820" width="5.42578125" style="3" customWidth="1"/>
    <col min="2821" max="2822" width="12.7109375" style="3" customWidth="1"/>
    <col min="2823" max="2823" width="11.28515625" style="3" customWidth="1"/>
    <col min="2824" max="2824" width="13.7109375" style="3" customWidth="1"/>
    <col min="2825" max="2825" width="10.140625" style="3" customWidth="1"/>
    <col min="2826" max="2826" width="13.7109375" style="3" customWidth="1"/>
    <col min="2827" max="2827" width="13.28515625" style="3" customWidth="1"/>
    <col min="2828" max="3074" width="9.140625" style="3"/>
    <col min="3075" max="3075" width="5" style="3" customWidth="1"/>
    <col min="3076" max="3076" width="5.42578125" style="3" customWidth="1"/>
    <col min="3077" max="3078" width="12.7109375" style="3" customWidth="1"/>
    <col min="3079" max="3079" width="11.28515625" style="3" customWidth="1"/>
    <col min="3080" max="3080" width="13.7109375" style="3" customWidth="1"/>
    <col min="3081" max="3081" width="10.140625" style="3" customWidth="1"/>
    <col min="3082" max="3082" width="13.7109375" style="3" customWidth="1"/>
    <col min="3083" max="3083" width="13.28515625" style="3" customWidth="1"/>
    <col min="3084" max="3330" width="9.140625" style="3"/>
    <col min="3331" max="3331" width="5" style="3" customWidth="1"/>
    <col min="3332" max="3332" width="5.42578125" style="3" customWidth="1"/>
    <col min="3333" max="3334" width="12.7109375" style="3" customWidth="1"/>
    <col min="3335" max="3335" width="11.28515625" style="3" customWidth="1"/>
    <col min="3336" max="3336" width="13.7109375" style="3" customWidth="1"/>
    <col min="3337" max="3337" width="10.140625" style="3" customWidth="1"/>
    <col min="3338" max="3338" width="13.7109375" style="3" customWidth="1"/>
    <col min="3339" max="3339" width="13.28515625" style="3" customWidth="1"/>
    <col min="3340" max="3586" width="9.140625" style="3"/>
    <col min="3587" max="3587" width="5" style="3" customWidth="1"/>
    <col min="3588" max="3588" width="5.42578125" style="3" customWidth="1"/>
    <col min="3589" max="3590" width="12.7109375" style="3" customWidth="1"/>
    <col min="3591" max="3591" width="11.28515625" style="3" customWidth="1"/>
    <col min="3592" max="3592" width="13.7109375" style="3" customWidth="1"/>
    <col min="3593" max="3593" width="10.140625" style="3" customWidth="1"/>
    <col min="3594" max="3594" width="13.7109375" style="3" customWidth="1"/>
    <col min="3595" max="3595" width="13.28515625" style="3" customWidth="1"/>
    <col min="3596" max="3842" width="9.140625" style="3"/>
    <col min="3843" max="3843" width="5" style="3" customWidth="1"/>
    <col min="3844" max="3844" width="5.42578125" style="3" customWidth="1"/>
    <col min="3845" max="3846" width="12.7109375" style="3" customWidth="1"/>
    <col min="3847" max="3847" width="11.28515625" style="3" customWidth="1"/>
    <col min="3848" max="3848" width="13.7109375" style="3" customWidth="1"/>
    <col min="3849" max="3849" width="10.140625" style="3" customWidth="1"/>
    <col min="3850" max="3850" width="13.7109375" style="3" customWidth="1"/>
    <col min="3851" max="3851" width="13.28515625" style="3" customWidth="1"/>
    <col min="3852" max="4098" width="9.140625" style="3"/>
    <col min="4099" max="4099" width="5" style="3" customWidth="1"/>
    <col min="4100" max="4100" width="5.42578125" style="3" customWidth="1"/>
    <col min="4101" max="4102" width="12.7109375" style="3" customWidth="1"/>
    <col min="4103" max="4103" width="11.28515625" style="3" customWidth="1"/>
    <col min="4104" max="4104" width="13.7109375" style="3" customWidth="1"/>
    <col min="4105" max="4105" width="10.140625" style="3" customWidth="1"/>
    <col min="4106" max="4106" width="13.7109375" style="3" customWidth="1"/>
    <col min="4107" max="4107" width="13.28515625" style="3" customWidth="1"/>
    <col min="4108" max="4354" width="9.140625" style="3"/>
    <col min="4355" max="4355" width="5" style="3" customWidth="1"/>
    <col min="4356" max="4356" width="5.42578125" style="3" customWidth="1"/>
    <col min="4357" max="4358" width="12.7109375" style="3" customWidth="1"/>
    <col min="4359" max="4359" width="11.28515625" style="3" customWidth="1"/>
    <col min="4360" max="4360" width="13.7109375" style="3" customWidth="1"/>
    <col min="4361" max="4361" width="10.140625" style="3" customWidth="1"/>
    <col min="4362" max="4362" width="13.7109375" style="3" customWidth="1"/>
    <col min="4363" max="4363" width="13.28515625" style="3" customWidth="1"/>
    <col min="4364" max="4610" width="9.140625" style="3"/>
    <col min="4611" max="4611" width="5" style="3" customWidth="1"/>
    <col min="4612" max="4612" width="5.42578125" style="3" customWidth="1"/>
    <col min="4613" max="4614" width="12.7109375" style="3" customWidth="1"/>
    <col min="4615" max="4615" width="11.28515625" style="3" customWidth="1"/>
    <col min="4616" max="4616" width="13.7109375" style="3" customWidth="1"/>
    <col min="4617" max="4617" width="10.140625" style="3" customWidth="1"/>
    <col min="4618" max="4618" width="13.7109375" style="3" customWidth="1"/>
    <col min="4619" max="4619" width="13.28515625" style="3" customWidth="1"/>
    <col min="4620" max="4866" width="9.140625" style="3"/>
    <col min="4867" max="4867" width="5" style="3" customWidth="1"/>
    <col min="4868" max="4868" width="5.42578125" style="3" customWidth="1"/>
    <col min="4869" max="4870" width="12.7109375" style="3" customWidth="1"/>
    <col min="4871" max="4871" width="11.28515625" style="3" customWidth="1"/>
    <col min="4872" max="4872" width="13.7109375" style="3" customWidth="1"/>
    <col min="4873" max="4873" width="10.140625" style="3" customWidth="1"/>
    <col min="4874" max="4874" width="13.7109375" style="3" customWidth="1"/>
    <col min="4875" max="4875" width="13.28515625" style="3" customWidth="1"/>
    <col min="4876" max="5122" width="9.140625" style="3"/>
    <col min="5123" max="5123" width="5" style="3" customWidth="1"/>
    <col min="5124" max="5124" width="5.42578125" style="3" customWidth="1"/>
    <col min="5125" max="5126" width="12.7109375" style="3" customWidth="1"/>
    <col min="5127" max="5127" width="11.28515625" style="3" customWidth="1"/>
    <col min="5128" max="5128" width="13.7109375" style="3" customWidth="1"/>
    <col min="5129" max="5129" width="10.140625" style="3" customWidth="1"/>
    <col min="5130" max="5130" width="13.7109375" style="3" customWidth="1"/>
    <col min="5131" max="5131" width="13.28515625" style="3" customWidth="1"/>
    <col min="5132" max="5378" width="9.140625" style="3"/>
    <col min="5379" max="5379" width="5" style="3" customWidth="1"/>
    <col min="5380" max="5380" width="5.42578125" style="3" customWidth="1"/>
    <col min="5381" max="5382" width="12.7109375" style="3" customWidth="1"/>
    <col min="5383" max="5383" width="11.28515625" style="3" customWidth="1"/>
    <col min="5384" max="5384" width="13.7109375" style="3" customWidth="1"/>
    <col min="5385" max="5385" width="10.140625" style="3" customWidth="1"/>
    <col min="5386" max="5386" width="13.7109375" style="3" customWidth="1"/>
    <col min="5387" max="5387" width="13.28515625" style="3" customWidth="1"/>
    <col min="5388" max="5634" width="9.140625" style="3"/>
    <col min="5635" max="5635" width="5" style="3" customWidth="1"/>
    <col min="5636" max="5636" width="5.42578125" style="3" customWidth="1"/>
    <col min="5637" max="5638" width="12.7109375" style="3" customWidth="1"/>
    <col min="5639" max="5639" width="11.28515625" style="3" customWidth="1"/>
    <col min="5640" max="5640" width="13.7109375" style="3" customWidth="1"/>
    <col min="5641" max="5641" width="10.140625" style="3" customWidth="1"/>
    <col min="5642" max="5642" width="13.7109375" style="3" customWidth="1"/>
    <col min="5643" max="5643" width="13.28515625" style="3" customWidth="1"/>
    <col min="5644" max="5890" width="9.140625" style="3"/>
    <col min="5891" max="5891" width="5" style="3" customWidth="1"/>
    <col min="5892" max="5892" width="5.42578125" style="3" customWidth="1"/>
    <col min="5893" max="5894" width="12.7109375" style="3" customWidth="1"/>
    <col min="5895" max="5895" width="11.28515625" style="3" customWidth="1"/>
    <col min="5896" max="5896" width="13.7109375" style="3" customWidth="1"/>
    <col min="5897" max="5897" width="10.140625" style="3" customWidth="1"/>
    <col min="5898" max="5898" width="13.7109375" style="3" customWidth="1"/>
    <col min="5899" max="5899" width="13.28515625" style="3" customWidth="1"/>
    <col min="5900" max="6146" width="9.140625" style="3"/>
    <col min="6147" max="6147" width="5" style="3" customWidth="1"/>
    <col min="6148" max="6148" width="5.42578125" style="3" customWidth="1"/>
    <col min="6149" max="6150" width="12.7109375" style="3" customWidth="1"/>
    <col min="6151" max="6151" width="11.28515625" style="3" customWidth="1"/>
    <col min="6152" max="6152" width="13.7109375" style="3" customWidth="1"/>
    <col min="6153" max="6153" width="10.140625" style="3" customWidth="1"/>
    <col min="6154" max="6154" width="13.7109375" style="3" customWidth="1"/>
    <col min="6155" max="6155" width="13.28515625" style="3" customWidth="1"/>
    <col min="6156" max="6402" width="9.140625" style="3"/>
    <col min="6403" max="6403" width="5" style="3" customWidth="1"/>
    <col min="6404" max="6404" width="5.42578125" style="3" customWidth="1"/>
    <col min="6405" max="6406" width="12.7109375" style="3" customWidth="1"/>
    <col min="6407" max="6407" width="11.28515625" style="3" customWidth="1"/>
    <col min="6408" max="6408" width="13.7109375" style="3" customWidth="1"/>
    <col min="6409" max="6409" width="10.140625" style="3" customWidth="1"/>
    <col min="6410" max="6410" width="13.7109375" style="3" customWidth="1"/>
    <col min="6411" max="6411" width="13.28515625" style="3" customWidth="1"/>
    <col min="6412" max="6658" width="9.140625" style="3"/>
    <col min="6659" max="6659" width="5" style="3" customWidth="1"/>
    <col min="6660" max="6660" width="5.42578125" style="3" customWidth="1"/>
    <col min="6661" max="6662" width="12.7109375" style="3" customWidth="1"/>
    <col min="6663" max="6663" width="11.28515625" style="3" customWidth="1"/>
    <col min="6664" max="6664" width="13.7109375" style="3" customWidth="1"/>
    <col min="6665" max="6665" width="10.140625" style="3" customWidth="1"/>
    <col min="6666" max="6666" width="13.7109375" style="3" customWidth="1"/>
    <col min="6667" max="6667" width="13.28515625" style="3" customWidth="1"/>
    <col min="6668" max="6914" width="9.140625" style="3"/>
    <col min="6915" max="6915" width="5" style="3" customWidth="1"/>
    <col min="6916" max="6916" width="5.42578125" style="3" customWidth="1"/>
    <col min="6917" max="6918" width="12.7109375" style="3" customWidth="1"/>
    <col min="6919" max="6919" width="11.28515625" style="3" customWidth="1"/>
    <col min="6920" max="6920" width="13.7109375" style="3" customWidth="1"/>
    <col min="6921" max="6921" width="10.140625" style="3" customWidth="1"/>
    <col min="6922" max="6922" width="13.7109375" style="3" customWidth="1"/>
    <col min="6923" max="6923" width="13.28515625" style="3" customWidth="1"/>
    <col min="6924" max="7170" width="9.140625" style="3"/>
    <col min="7171" max="7171" width="5" style="3" customWidth="1"/>
    <col min="7172" max="7172" width="5.42578125" style="3" customWidth="1"/>
    <col min="7173" max="7174" width="12.7109375" style="3" customWidth="1"/>
    <col min="7175" max="7175" width="11.28515625" style="3" customWidth="1"/>
    <col min="7176" max="7176" width="13.7109375" style="3" customWidth="1"/>
    <col min="7177" max="7177" width="10.140625" style="3" customWidth="1"/>
    <col min="7178" max="7178" width="13.7109375" style="3" customWidth="1"/>
    <col min="7179" max="7179" width="13.28515625" style="3" customWidth="1"/>
    <col min="7180" max="7426" width="9.140625" style="3"/>
    <col min="7427" max="7427" width="5" style="3" customWidth="1"/>
    <col min="7428" max="7428" width="5.42578125" style="3" customWidth="1"/>
    <col min="7429" max="7430" width="12.7109375" style="3" customWidth="1"/>
    <col min="7431" max="7431" width="11.28515625" style="3" customWidth="1"/>
    <col min="7432" max="7432" width="13.7109375" style="3" customWidth="1"/>
    <col min="7433" max="7433" width="10.140625" style="3" customWidth="1"/>
    <col min="7434" max="7434" width="13.7109375" style="3" customWidth="1"/>
    <col min="7435" max="7435" width="13.28515625" style="3" customWidth="1"/>
    <col min="7436" max="7682" width="9.140625" style="3"/>
    <col min="7683" max="7683" width="5" style="3" customWidth="1"/>
    <col min="7684" max="7684" width="5.42578125" style="3" customWidth="1"/>
    <col min="7685" max="7686" width="12.7109375" style="3" customWidth="1"/>
    <col min="7687" max="7687" width="11.28515625" style="3" customWidth="1"/>
    <col min="7688" max="7688" width="13.7109375" style="3" customWidth="1"/>
    <col min="7689" max="7689" width="10.140625" style="3" customWidth="1"/>
    <col min="7690" max="7690" width="13.7109375" style="3" customWidth="1"/>
    <col min="7691" max="7691" width="13.28515625" style="3" customWidth="1"/>
    <col min="7692" max="7938" width="9.140625" style="3"/>
    <col min="7939" max="7939" width="5" style="3" customWidth="1"/>
    <col min="7940" max="7940" width="5.42578125" style="3" customWidth="1"/>
    <col min="7941" max="7942" width="12.7109375" style="3" customWidth="1"/>
    <col min="7943" max="7943" width="11.28515625" style="3" customWidth="1"/>
    <col min="7944" max="7944" width="13.7109375" style="3" customWidth="1"/>
    <col min="7945" max="7945" width="10.140625" style="3" customWidth="1"/>
    <col min="7946" max="7946" width="13.7109375" style="3" customWidth="1"/>
    <col min="7947" max="7947" width="13.28515625" style="3" customWidth="1"/>
    <col min="7948" max="8194" width="9.140625" style="3"/>
    <col min="8195" max="8195" width="5" style="3" customWidth="1"/>
    <col min="8196" max="8196" width="5.42578125" style="3" customWidth="1"/>
    <col min="8197" max="8198" width="12.7109375" style="3" customWidth="1"/>
    <col min="8199" max="8199" width="11.28515625" style="3" customWidth="1"/>
    <col min="8200" max="8200" width="13.7109375" style="3" customWidth="1"/>
    <col min="8201" max="8201" width="10.140625" style="3" customWidth="1"/>
    <col min="8202" max="8202" width="13.7109375" style="3" customWidth="1"/>
    <col min="8203" max="8203" width="13.28515625" style="3" customWidth="1"/>
    <col min="8204" max="8450" width="9.140625" style="3"/>
    <col min="8451" max="8451" width="5" style="3" customWidth="1"/>
    <col min="8452" max="8452" width="5.42578125" style="3" customWidth="1"/>
    <col min="8453" max="8454" width="12.7109375" style="3" customWidth="1"/>
    <col min="8455" max="8455" width="11.28515625" style="3" customWidth="1"/>
    <col min="8456" max="8456" width="13.7109375" style="3" customWidth="1"/>
    <col min="8457" max="8457" width="10.140625" style="3" customWidth="1"/>
    <col min="8458" max="8458" width="13.7109375" style="3" customWidth="1"/>
    <col min="8459" max="8459" width="13.28515625" style="3" customWidth="1"/>
    <col min="8460" max="8706" width="9.140625" style="3"/>
    <col min="8707" max="8707" width="5" style="3" customWidth="1"/>
    <col min="8708" max="8708" width="5.42578125" style="3" customWidth="1"/>
    <col min="8709" max="8710" width="12.7109375" style="3" customWidth="1"/>
    <col min="8711" max="8711" width="11.28515625" style="3" customWidth="1"/>
    <col min="8712" max="8712" width="13.7109375" style="3" customWidth="1"/>
    <col min="8713" max="8713" width="10.140625" style="3" customWidth="1"/>
    <col min="8714" max="8714" width="13.7109375" style="3" customWidth="1"/>
    <col min="8715" max="8715" width="13.28515625" style="3" customWidth="1"/>
    <col min="8716" max="8962" width="9.140625" style="3"/>
    <col min="8963" max="8963" width="5" style="3" customWidth="1"/>
    <col min="8964" max="8964" width="5.42578125" style="3" customWidth="1"/>
    <col min="8965" max="8966" width="12.7109375" style="3" customWidth="1"/>
    <col min="8967" max="8967" width="11.28515625" style="3" customWidth="1"/>
    <col min="8968" max="8968" width="13.7109375" style="3" customWidth="1"/>
    <col min="8969" max="8969" width="10.140625" style="3" customWidth="1"/>
    <col min="8970" max="8970" width="13.7109375" style="3" customWidth="1"/>
    <col min="8971" max="8971" width="13.28515625" style="3" customWidth="1"/>
    <col min="8972" max="9218" width="9.140625" style="3"/>
    <col min="9219" max="9219" width="5" style="3" customWidth="1"/>
    <col min="9220" max="9220" width="5.42578125" style="3" customWidth="1"/>
    <col min="9221" max="9222" width="12.7109375" style="3" customWidth="1"/>
    <col min="9223" max="9223" width="11.28515625" style="3" customWidth="1"/>
    <col min="9224" max="9224" width="13.7109375" style="3" customWidth="1"/>
    <col min="9225" max="9225" width="10.140625" style="3" customWidth="1"/>
    <col min="9226" max="9226" width="13.7109375" style="3" customWidth="1"/>
    <col min="9227" max="9227" width="13.28515625" style="3" customWidth="1"/>
    <col min="9228" max="9474" width="9.140625" style="3"/>
    <col min="9475" max="9475" width="5" style="3" customWidth="1"/>
    <col min="9476" max="9476" width="5.42578125" style="3" customWidth="1"/>
    <col min="9477" max="9478" width="12.7109375" style="3" customWidth="1"/>
    <col min="9479" max="9479" width="11.28515625" style="3" customWidth="1"/>
    <col min="9480" max="9480" width="13.7109375" style="3" customWidth="1"/>
    <col min="9481" max="9481" width="10.140625" style="3" customWidth="1"/>
    <col min="9482" max="9482" width="13.7109375" style="3" customWidth="1"/>
    <col min="9483" max="9483" width="13.28515625" style="3" customWidth="1"/>
    <col min="9484" max="9730" width="9.140625" style="3"/>
    <col min="9731" max="9731" width="5" style="3" customWidth="1"/>
    <col min="9732" max="9732" width="5.42578125" style="3" customWidth="1"/>
    <col min="9733" max="9734" width="12.7109375" style="3" customWidth="1"/>
    <col min="9735" max="9735" width="11.28515625" style="3" customWidth="1"/>
    <col min="9736" max="9736" width="13.7109375" style="3" customWidth="1"/>
    <col min="9737" max="9737" width="10.140625" style="3" customWidth="1"/>
    <col min="9738" max="9738" width="13.7109375" style="3" customWidth="1"/>
    <col min="9739" max="9739" width="13.28515625" style="3" customWidth="1"/>
    <col min="9740" max="9986" width="9.140625" style="3"/>
    <col min="9987" max="9987" width="5" style="3" customWidth="1"/>
    <col min="9988" max="9988" width="5.42578125" style="3" customWidth="1"/>
    <col min="9989" max="9990" width="12.7109375" style="3" customWidth="1"/>
    <col min="9991" max="9991" width="11.28515625" style="3" customWidth="1"/>
    <col min="9992" max="9992" width="13.7109375" style="3" customWidth="1"/>
    <col min="9993" max="9993" width="10.140625" style="3" customWidth="1"/>
    <col min="9994" max="9994" width="13.7109375" style="3" customWidth="1"/>
    <col min="9995" max="9995" width="13.28515625" style="3" customWidth="1"/>
    <col min="9996" max="10242" width="9.140625" style="3"/>
    <col min="10243" max="10243" width="5" style="3" customWidth="1"/>
    <col min="10244" max="10244" width="5.42578125" style="3" customWidth="1"/>
    <col min="10245" max="10246" width="12.7109375" style="3" customWidth="1"/>
    <col min="10247" max="10247" width="11.28515625" style="3" customWidth="1"/>
    <col min="10248" max="10248" width="13.7109375" style="3" customWidth="1"/>
    <col min="10249" max="10249" width="10.140625" style="3" customWidth="1"/>
    <col min="10250" max="10250" width="13.7109375" style="3" customWidth="1"/>
    <col min="10251" max="10251" width="13.28515625" style="3" customWidth="1"/>
    <col min="10252" max="10498" width="9.140625" style="3"/>
    <col min="10499" max="10499" width="5" style="3" customWidth="1"/>
    <col min="10500" max="10500" width="5.42578125" style="3" customWidth="1"/>
    <col min="10501" max="10502" width="12.7109375" style="3" customWidth="1"/>
    <col min="10503" max="10503" width="11.28515625" style="3" customWidth="1"/>
    <col min="10504" max="10504" width="13.7109375" style="3" customWidth="1"/>
    <col min="10505" max="10505" width="10.140625" style="3" customWidth="1"/>
    <col min="10506" max="10506" width="13.7109375" style="3" customWidth="1"/>
    <col min="10507" max="10507" width="13.28515625" style="3" customWidth="1"/>
    <col min="10508" max="10754" width="9.140625" style="3"/>
    <col min="10755" max="10755" width="5" style="3" customWidth="1"/>
    <col min="10756" max="10756" width="5.42578125" style="3" customWidth="1"/>
    <col min="10757" max="10758" width="12.7109375" style="3" customWidth="1"/>
    <col min="10759" max="10759" width="11.28515625" style="3" customWidth="1"/>
    <col min="10760" max="10760" width="13.7109375" style="3" customWidth="1"/>
    <col min="10761" max="10761" width="10.140625" style="3" customWidth="1"/>
    <col min="10762" max="10762" width="13.7109375" style="3" customWidth="1"/>
    <col min="10763" max="10763" width="13.28515625" style="3" customWidth="1"/>
    <col min="10764" max="11010" width="9.140625" style="3"/>
    <col min="11011" max="11011" width="5" style="3" customWidth="1"/>
    <col min="11012" max="11012" width="5.42578125" style="3" customWidth="1"/>
    <col min="11013" max="11014" width="12.7109375" style="3" customWidth="1"/>
    <col min="11015" max="11015" width="11.28515625" style="3" customWidth="1"/>
    <col min="11016" max="11016" width="13.7109375" style="3" customWidth="1"/>
    <col min="11017" max="11017" width="10.140625" style="3" customWidth="1"/>
    <col min="11018" max="11018" width="13.7109375" style="3" customWidth="1"/>
    <col min="11019" max="11019" width="13.28515625" style="3" customWidth="1"/>
    <col min="11020" max="11266" width="9.140625" style="3"/>
    <col min="11267" max="11267" width="5" style="3" customWidth="1"/>
    <col min="11268" max="11268" width="5.42578125" style="3" customWidth="1"/>
    <col min="11269" max="11270" width="12.7109375" style="3" customWidth="1"/>
    <col min="11271" max="11271" width="11.28515625" style="3" customWidth="1"/>
    <col min="11272" max="11272" width="13.7109375" style="3" customWidth="1"/>
    <col min="11273" max="11273" width="10.140625" style="3" customWidth="1"/>
    <col min="11274" max="11274" width="13.7109375" style="3" customWidth="1"/>
    <col min="11275" max="11275" width="13.28515625" style="3" customWidth="1"/>
    <col min="11276" max="11522" width="9.140625" style="3"/>
    <col min="11523" max="11523" width="5" style="3" customWidth="1"/>
    <col min="11524" max="11524" width="5.42578125" style="3" customWidth="1"/>
    <col min="11525" max="11526" width="12.7109375" style="3" customWidth="1"/>
    <col min="11527" max="11527" width="11.28515625" style="3" customWidth="1"/>
    <col min="11528" max="11528" width="13.7109375" style="3" customWidth="1"/>
    <col min="11529" max="11529" width="10.140625" style="3" customWidth="1"/>
    <col min="11530" max="11530" width="13.7109375" style="3" customWidth="1"/>
    <col min="11531" max="11531" width="13.28515625" style="3" customWidth="1"/>
    <col min="11532" max="11778" width="9.140625" style="3"/>
    <col min="11779" max="11779" width="5" style="3" customWidth="1"/>
    <col min="11780" max="11780" width="5.42578125" style="3" customWidth="1"/>
    <col min="11781" max="11782" width="12.7109375" style="3" customWidth="1"/>
    <col min="11783" max="11783" width="11.28515625" style="3" customWidth="1"/>
    <col min="11784" max="11784" width="13.7109375" style="3" customWidth="1"/>
    <col min="11785" max="11785" width="10.140625" style="3" customWidth="1"/>
    <col min="11786" max="11786" width="13.7109375" style="3" customWidth="1"/>
    <col min="11787" max="11787" width="13.28515625" style="3" customWidth="1"/>
    <col min="11788" max="12034" width="9.140625" style="3"/>
    <col min="12035" max="12035" width="5" style="3" customWidth="1"/>
    <col min="12036" max="12036" width="5.42578125" style="3" customWidth="1"/>
    <col min="12037" max="12038" width="12.7109375" style="3" customWidth="1"/>
    <col min="12039" max="12039" width="11.28515625" style="3" customWidth="1"/>
    <col min="12040" max="12040" width="13.7109375" style="3" customWidth="1"/>
    <col min="12041" max="12041" width="10.140625" style="3" customWidth="1"/>
    <col min="12042" max="12042" width="13.7109375" style="3" customWidth="1"/>
    <col min="12043" max="12043" width="13.28515625" style="3" customWidth="1"/>
    <col min="12044" max="12290" width="9.140625" style="3"/>
    <col min="12291" max="12291" width="5" style="3" customWidth="1"/>
    <col min="12292" max="12292" width="5.42578125" style="3" customWidth="1"/>
    <col min="12293" max="12294" width="12.7109375" style="3" customWidth="1"/>
    <col min="12295" max="12295" width="11.28515625" style="3" customWidth="1"/>
    <col min="12296" max="12296" width="13.7109375" style="3" customWidth="1"/>
    <col min="12297" max="12297" width="10.140625" style="3" customWidth="1"/>
    <col min="12298" max="12298" width="13.7109375" style="3" customWidth="1"/>
    <col min="12299" max="12299" width="13.28515625" style="3" customWidth="1"/>
    <col min="12300" max="12546" width="9.140625" style="3"/>
    <col min="12547" max="12547" width="5" style="3" customWidth="1"/>
    <col min="12548" max="12548" width="5.42578125" style="3" customWidth="1"/>
    <col min="12549" max="12550" width="12.7109375" style="3" customWidth="1"/>
    <col min="12551" max="12551" width="11.28515625" style="3" customWidth="1"/>
    <col min="12552" max="12552" width="13.7109375" style="3" customWidth="1"/>
    <col min="12553" max="12553" width="10.140625" style="3" customWidth="1"/>
    <col min="12554" max="12554" width="13.7109375" style="3" customWidth="1"/>
    <col min="12555" max="12555" width="13.28515625" style="3" customWidth="1"/>
    <col min="12556" max="12802" width="9.140625" style="3"/>
    <col min="12803" max="12803" width="5" style="3" customWidth="1"/>
    <col min="12804" max="12804" width="5.42578125" style="3" customWidth="1"/>
    <col min="12805" max="12806" width="12.7109375" style="3" customWidth="1"/>
    <col min="12807" max="12807" width="11.28515625" style="3" customWidth="1"/>
    <col min="12808" max="12808" width="13.7109375" style="3" customWidth="1"/>
    <col min="12809" max="12809" width="10.140625" style="3" customWidth="1"/>
    <col min="12810" max="12810" width="13.7109375" style="3" customWidth="1"/>
    <col min="12811" max="12811" width="13.28515625" style="3" customWidth="1"/>
    <col min="12812" max="13058" width="9.140625" style="3"/>
    <col min="13059" max="13059" width="5" style="3" customWidth="1"/>
    <col min="13060" max="13060" width="5.42578125" style="3" customWidth="1"/>
    <col min="13061" max="13062" width="12.7109375" style="3" customWidth="1"/>
    <col min="13063" max="13063" width="11.28515625" style="3" customWidth="1"/>
    <col min="13064" max="13064" width="13.7109375" style="3" customWidth="1"/>
    <col min="13065" max="13065" width="10.140625" style="3" customWidth="1"/>
    <col min="13066" max="13066" width="13.7109375" style="3" customWidth="1"/>
    <col min="13067" max="13067" width="13.28515625" style="3" customWidth="1"/>
    <col min="13068" max="13314" width="9.140625" style="3"/>
    <col min="13315" max="13315" width="5" style="3" customWidth="1"/>
    <col min="13316" max="13316" width="5.42578125" style="3" customWidth="1"/>
    <col min="13317" max="13318" width="12.7109375" style="3" customWidth="1"/>
    <col min="13319" max="13319" width="11.28515625" style="3" customWidth="1"/>
    <col min="13320" max="13320" width="13.7109375" style="3" customWidth="1"/>
    <col min="13321" max="13321" width="10.140625" style="3" customWidth="1"/>
    <col min="13322" max="13322" width="13.7109375" style="3" customWidth="1"/>
    <col min="13323" max="13323" width="13.28515625" style="3" customWidth="1"/>
    <col min="13324" max="13570" width="9.140625" style="3"/>
    <col min="13571" max="13571" width="5" style="3" customWidth="1"/>
    <col min="13572" max="13572" width="5.42578125" style="3" customWidth="1"/>
    <col min="13573" max="13574" width="12.7109375" style="3" customWidth="1"/>
    <col min="13575" max="13575" width="11.28515625" style="3" customWidth="1"/>
    <col min="13576" max="13576" width="13.7109375" style="3" customWidth="1"/>
    <col min="13577" max="13577" width="10.140625" style="3" customWidth="1"/>
    <col min="13578" max="13578" width="13.7109375" style="3" customWidth="1"/>
    <col min="13579" max="13579" width="13.28515625" style="3" customWidth="1"/>
    <col min="13580" max="13826" width="9.140625" style="3"/>
    <col min="13827" max="13827" width="5" style="3" customWidth="1"/>
    <col min="13828" max="13828" width="5.42578125" style="3" customWidth="1"/>
    <col min="13829" max="13830" width="12.7109375" style="3" customWidth="1"/>
    <col min="13831" max="13831" width="11.28515625" style="3" customWidth="1"/>
    <col min="13832" max="13832" width="13.7109375" style="3" customWidth="1"/>
    <col min="13833" max="13833" width="10.140625" style="3" customWidth="1"/>
    <col min="13834" max="13834" width="13.7109375" style="3" customWidth="1"/>
    <col min="13835" max="13835" width="13.28515625" style="3" customWidth="1"/>
    <col min="13836" max="14082" width="9.140625" style="3"/>
    <col min="14083" max="14083" width="5" style="3" customWidth="1"/>
    <col min="14084" max="14084" width="5.42578125" style="3" customWidth="1"/>
    <col min="14085" max="14086" width="12.7109375" style="3" customWidth="1"/>
    <col min="14087" max="14087" width="11.28515625" style="3" customWidth="1"/>
    <col min="14088" max="14088" width="13.7109375" style="3" customWidth="1"/>
    <col min="14089" max="14089" width="10.140625" style="3" customWidth="1"/>
    <col min="14090" max="14090" width="13.7109375" style="3" customWidth="1"/>
    <col min="14091" max="14091" width="13.28515625" style="3" customWidth="1"/>
    <col min="14092" max="14338" width="9.140625" style="3"/>
    <col min="14339" max="14339" width="5" style="3" customWidth="1"/>
    <col min="14340" max="14340" width="5.42578125" style="3" customWidth="1"/>
    <col min="14341" max="14342" width="12.7109375" style="3" customWidth="1"/>
    <col min="14343" max="14343" width="11.28515625" style="3" customWidth="1"/>
    <col min="14344" max="14344" width="13.7109375" style="3" customWidth="1"/>
    <col min="14345" max="14345" width="10.140625" style="3" customWidth="1"/>
    <col min="14346" max="14346" width="13.7109375" style="3" customWidth="1"/>
    <col min="14347" max="14347" width="13.28515625" style="3" customWidth="1"/>
    <col min="14348" max="14594" width="9.140625" style="3"/>
    <col min="14595" max="14595" width="5" style="3" customWidth="1"/>
    <col min="14596" max="14596" width="5.42578125" style="3" customWidth="1"/>
    <col min="14597" max="14598" width="12.7109375" style="3" customWidth="1"/>
    <col min="14599" max="14599" width="11.28515625" style="3" customWidth="1"/>
    <col min="14600" max="14600" width="13.7109375" style="3" customWidth="1"/>
    <col min="14601" max="14601" width="10.140625" style="3" customWidth="1"/>
    <col min="14602" max="14602" width="13.7109375" style="3" customWidth="1"/>
    <col min="14603" max="14603" width="13.28515625" style="3" customWidth="1"/>
    <col min="14604" max="14850" width="9.140625" style="3"/>
    <col min="14851" max="14851" width="5" style="3" customWidth="1"/>
    <col min="14852" max="14852" width="5.42578125" style="3" customWidth="1"/>
    <col min="14853" max="14854" width="12.7109375" style="3" customWidth="1"/>
    <col min="14855" max="14855" width="11.28515625" style="3" customWidth="1"/>
    <col min="14856" max="14856" width="13.7109375" style="3" customWidth="1"/>
    <col min="14857" max="14857" width="10.140625" style="3" customWidth="1"/>
    <col min="14858" max="14858" width="13.7109375" style="3" customWidth="1"/>
    <col min="14859" max="14859" width="13.28515625" style="3" customWidth="1"/>
    <col min="14860" max="15106" width="9.140625" style="3"/>
    <col min="15107" max="15107" width="5" style="3" customWidth="1"/>
    <col min="15108" max="15108" width="5.42578125" style="3" customWidth="1"/>
    <col min="15109" max="15110" width="12.7109375" style="3" customWidth="1"/>
    <col min="15111" max="15111" width="11.28515625" style="3" customWidth="1"/>
    <col min="15112" max="15112" width="13.7109375" style="3" customWidth="1"/>
    <col min="15113" max="15113" width="10.140625" style="3" customWidth="1"/>
    <col min="15114" max="15114" width="13.7109375" style="3" customWidth="1"/>
    <col min="15115" max="15115" width="13.28515625" style="3" customWidth="1"/>
    <col min="15116" max="15362" width="9.140625" style="3"/>
    <col min="15363" max="15363" width="5" style="3" customWidth="1"/>
    <col min="15364" max="15364" width="5.42578125" style="3" customWidth="1"/>
    <col min="15365" max="15366" width="12.7109375" style="3" customWidth="1"/>
    <col min="15367" max="15367" width="11.28515625" style="3" customWidth="1"/>
    <col min="15368" max="15368" width="13.7109375" style="3" customWidth="1"/>
    <col min="15369" max="15369" width="10.140625" style="3" customWidth="1"/>
    <col min="15370" max="15370" width="13.7109375" style="3" customWidth="1"/>
    <col min="15371" max="15371" width="13.28515625" style="3" customWidth="1"/>
    <col min="15372" max="15618" width="9.140625" style="3"/>
    <col min="15619" max="15619" width="5" style="3" customWidth="1"/>
    <col min="15620" max="15620" width="5.42578125" style="3" customWidth="1"/>
    <col min="15621" max="15622" width="12.7109375" style="3" customWidth="1"/>
    <col min="15623" max="15623" width="11.28515625" style="3" customWidth="1"/>
    <col min="15624" max="15624" width="13.7109375" style="3" customWidth="1"/>
    <col min="15625" max="15625" width="10.140625" style="3" customWidth="1"/>
    <col min="15626" max="15626" width="13.7109375" style="3" customWidth="1"/>
    <col min="15627" max="15627" width="13.28515625" style="3" customWidth="1"/>
    <col min="15628" max="15874" width="9.140625" style="3"/>
    <col min="15875" max="15875" width="5" style="3" customWidth="1"/>
    <col min="15876" max="15876" width="5.42578125" style="3" customWidth="1"/>
    <col min="15877" max="15878" width="12.7109375" style="3" customWidth="1"/>
    <col min="15879" max="15879" width="11.28515625" style="3" customWidth="1"/>
    <col min="15880" max="15880" width="13.7109375" style="3" customWidth="1"/>
    <col min="15881" max="15881" width="10.140625" style="3" customWidth="1"/>
    <col min="15882" max="15882" width="13.7109375" style="3" customWidth="1"/>
    <col min="15883" max="15883" width="13.28515625" style="3" customWidth="1"/>
    <col min="15884" max="16130" width="9.140625" style="3"/>
    <col min="16131" max="16131" width="5" style="3" customWidth="1"/>
    <col min="16132" max="16132" width="5.42578125" style="3" customWidth="1"/>
    <col min="16133" max="16134" width="12.7109375" style="3" customWidth="1"/>
    <col min="16135" max="16135" width="11.28515625" style="3" customWidth="1"/>
    <col min="16136" max="16136" width="13.7109375" style="3" customWidth="1"/>
    <col min="16137" max="16137" width="10.140625" style="3" customWidth="1"/>
    <col min="16138" max="16138" width="13.7109375" style="3" customWidth="1"/>
    <col min="16139" max="16139" width="13.28515625" style="3" customWidth="1"/>
    <col min="16140" max="16384" width="9.140625" style="3"/>
  </cols>
  <sheetData>
    <row r="1" spans="1:34" ht="15.75" customHeight="1">
      <c r="A1" s="93" t="s">
        <v>118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N1" s="2" t="s">
        <v>53</v>
      </c>
      <c r="T1" s="1" t="s">
        <v>54</v>
      </c>
    </row>
    <row r="2" spans="1:34" ht="22.5" customHeight="1">
      <c r="A2" s="323">
        <v>2021</v>
      </c>
      <c r="B2" s="323"/>
      <c r="C2" s="41" t="s">
        <v>55</v>
      </c>
      <c r="D2" s="97">
        <v>7</v>
      </c>
      <c r="E2" s="41" t="s">
        <v>56</v>
      </c>
      <c r="F2" s="93"/>
      <c r="G2" s="93"/>
      <c r="H2" s="93"/>
      <c r="I2" s="42"/>
      <c r="J2" s="43"/>
      <c r="K2" s="44"/>
      <c r="N2" s="45" t="s">
        <v>57</v>
      </c>
      <c r="O2" s="45" t="s">
        <v>58</v>
      </c>
      <c r="P2" s="45" t="s">
        <v>59</v>
      </c>
      <c r="Q2" s="45" t="s">
        <v>19</v>
      </c>
      <c r="R2" s="45" t="s">
        <v>119</v>
      </c>
      <c r="T2" s="45" t="s">
        <v>61</v>
      </c>
      <c r="U2" s="45" t="s">
        <v>62</v>
      </c>
      <c r="V2" s="45" t="s">
        <v>63</v>
      </c>
      <c r="W2" s="45" t="s">
        <v>64</v>
      </c>
    </row>
    <row r="3" spans="1:34" ht="21" customHeight="1">
      <c r="A3" s="93"/>
      <c r="B3" s="93"/>
      <c r="C3" s="93"/>
      <c r="D3" s="324" t="s">
        <v>120</v>
      </c>
      <c r="E3" s="324"/>
      <c r="F3" s="337"/>
      <c r="G3" s="337"/>
      <c r="H3" s="337"/>
      <c r="I3" s="337"/>
      <c r="J3" s="337"/>
      <c r="K3" s="93"/>
      <c r="M3" s="2">
        <v>1</v>
      </c>
      <c r="N3" s="203">
        <f t="shared" ref="N3:N32" si="0">IF($G11="","",FLOOR($G11+"0:10","0:30"))</f>
        <v>4.1666666666666664E-2</v>
      </c>
      <c r="O3" s="2">
        <v>2020</v>
      </c>
      <c r="P3" s="47">
        <v>1</v>
      </c>
      <c r="Q3" s="48">
        <v>0.20833333333333801</v>
      </c>
      <c r="R3" s="115">
        <f t="shared" ref="R3:R33" si="1">IF($I11="","",$I11)</f>
        <v>1000</v>
      </c>
      <c r="T3" s="49" t="s">
        <v>121</v>
      </c>
      <c r="U3" s="12">
        <f>COUNT($N$3:$N$33)</f>
        <v>1</v>
      </c>
      <c r="V3" s="51">
        <v>2000</v>
      </c>
      <c r="W3" s="52">
        <f>U3*V3</f>
        <v>2000</v>
      </c>
      <c r="X3" s="1" t="s">
        <v>122</v>
      </c>
      <c r="AC3" s="2"/>
      <c r="AD3" s="2"/>
      <c r="AE3" s="2"/>
      <c r="AF3" s="2"/>
      <c r="AG3" s="2"/>
      <c r="AH3" s="2"/>
    </row>
    <row r="4" spans="1:34" ht="16.5" customHeight="1">
      <c r="A4" s="325" t="s">
        <v>3</v>
      </c>
      <c r="B4" s="326"/>
      <c r="C4" s="308">
        <v>1000010000</v>
      </c>
      <c r="D4" s="309"/>
      <c r="E4" s="309"/>
      <c r="F4" s="310"/>
      <c r="G4" s="116" t="s">
        <v>4</v>
      </c>
      <c r="H4" s="338">
        <v>3360100000</v>
      </c>
      <c r="I4" s="339"/>
      <c r="J4" s="339"/>
      <c r="K4" s="340"/>
      <c r="M4" s="2">
        <v>2</v>
      </c>
      <c r="N4" s="203" t="str">
        <f t="shared" si="0"/>
        <v/>
      </c>
      <c r="O4" s="2">
        <v>2021</v>
      </c>
      <c r="P4" s="47">
        <v>2</v>
      </c>
      <c r="Q4" s="48">
        <v>0.21180555555556099</v>
      </c>
      <c r="R4" s="115" t="str">
        <f t="shared" si="1"/>
        <v/>
      </c>
      <c r="T4" s="49" t="s">
        <v>123</v>
      </c>
      <c r="U4" s="50">
        <f>($N$35*24-$U$3)*2</f>
        <v>0</v>
      </c>
      <c r="V4" s="51">
        <v>250</v>
      </c>
      <c r="W4" s="52">
        <f t="shared" ref="W4" si="2">U4*V4</f>
        <v>0</v>
      </c>
      <c r="AC4" s="2"/>
      <c r="AD4" s="2"/>
      <c r="AE4" s="2"/>
      <c r="AF4" s="2"/>
      <c r="AG4" s="2"/>
      <c r="AH4" s="2"/>
    </row>
    <row r="5" spans="1:34" ht="20.100000000000001" customHeight="1" thickBot="1">
      <c r="A5" s="321" t="s">
        <v>5</v>
      </c>
      <c r="B5" s="322"/>
      <c r="C5" s="308" t="s">
        <v>87</v>
      </c>
      <c r="D5" s="309"/>
      <c r="E5" s="309"/>
      <c r="F5" s="310"/>
      <c r="G5" s="116" t="s">
        <v>6</v>
      </c>
      <c r="H5" s="334" t="s">
        <v>88</v>
      </c>
      <c r="I5" s="335"/>
      <c r="J5" s="335"/>
      <c r="K5" s="336"/>
      <c r="M5" s="2">
        <v>3</v>
      </c>
      <c r="N5" s="203" t="str">
        <f t="shared" si="0"/>
        <v/>
      </c>
      <c r="O5" s="2">
        <v>2022</v>
      </c>
      <c r="P5" s="47">
        <v>3</v>
      </c>
      <c r="Q5" s="48">
        <v>0.21527777777778401</v>
      </c>
      <c r="R5" s="115" t="str">
        <f t="shared" si="1"/>
        <v/>
      </c>
      <c r="T5" s="49" t="s">
        <v>124</v>
      </c>
      <c r="U5" s="12">
        <f>$R$35/500</f>
        <v>2</v>
      </c>
      <c r="V5" s="51">
        <v>500</v>
      </c>
      <c r="W5" s="54">
        <f>U5*V5</f>
        <v>1000</v>
      </c>
      <c r="AC5" s="61"/>
      <c r="AD5" s="2"/>
      <c r="AE5" s="2"/>
      <c r="AF5" s="2"/>
      <c r="AG5" s="2"/>
      <c r="AH5" s="2"/>
    </row>
    <row r="6" spans="1:34" ht="20.100000000000001" customHeight="1" thickBot="1">
      <c r="A6" s="307" t="s">
        <v>70</v>
      </c>
      <c r="B6" s="307"/>
      <c r="C6" s="308">
        <v>23</v>
      </c>
      <c r="D6" s="309"/>
      <c r="E6" s="309"/>
      <c r="F6" s="310"/>
      <c r="G6" s="117" t="s">
        <v>125</v>
      </c>
      <c r="H6" s="341" t="s">
        <v>132</v>
      </c>
      <c r="I6" s="342"/>
      <c r="J6" s="342"/>
      <c r="K6" s="343"/>
      <c r="M6" s="2">
        <v>4</v>
      </c>
      <c r="N6" s="203" t="str">
        <f t="shared" si="0"/>
        <v/>
      </c>
      <c r="O6" s="2">
        <v>2023</v>
      </c>
      <c r="P6" s="47">
        <v>4</v>
      </c>
      <c r="Q6" s="48">
        <v>0.21875000000000699</v>
      </c>
      <c r="R6" s="115" t="str">
        <f t="shared" si="1"/>
        <v/>
      </c>
      <c r="T6" s="57" t="s">
        <v>71</v>
      </c>
      <c r="U6" s="58"/>
      <c r="V6" s="59"/>
      <c r="W6" s="60">
        <f>SUM(W3:W5)</f>
        <v>3000</v>
      </c>
      <c r="X6" s="1" t="s">
        <v>72</v>
      </c>
      <c r="AC6" s="61"/>
      <c r="AD6" s="2"/>
      <c r="AE6" s="2"/>
      <c r="AF6" s="2"/>
      <c r="AG6" s="2"/>
      <c r="AH6" s="2"/>
    </row>
    <row r="7" spans="1:34" ht="20.100000000000001" customHeight="1">
      <c r="A7" s="118"/>
      <c r="B7" s="118"/>
      <c r="C7" s="119"/>
      <c r="D7" s="119"/>
      <c r="E7" s="119"/>
      <c r="F7" s="120"/>
      <c r="G7" s="117" t="s">
        <v>73</v>
      </c>
      <c r="H7" s="98" t="s">
        <v>90</v>
      </c>
      <c r="I7" s="118"/>
      <c r="J7" s="118"/>
      <c r="K7" s="118"/>
      <c r="M7" s="2">
        <v>5</v>
      </c>
      <c r="N7" s="203" t="str">
        <f t="shared" si="0"/>
        <v/>
      </c>
      <c r="O7" s="2">
        <v>2024</v>
      </c>
      <c r="P7" s="47">
        <v>5</v>
      </c>
      <c r="Q7" s="48">
        <v>0.22222222222223001</v>
      </c>
      <c r="R7" s="115" t="str">
        <f t="shared" si="1"/>
        <v/>
      </c>
      <c r="X7" s="1" t="s">
        <v>74</v>
      </c>
      <c r="AC7" s="61"/>
      <c r="AD7" s="2"/>
      <c r="AE7" s="2"/>
      <c r="AF7" s="2"/>
      <c r="AG7" s="2"/>
      <c r="AH7" s="2"/>
    </row>
    <row r="8" spans="1:34" ht="12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M8" s="2">
        <v>6</v>
      </c>
      <c r="N8" s="203" t="str">
        <f t="shared" si="0"/>
        <v/>
      </c>
      <c r="O8" s="2">
        <v>2025</v>
      </c>
      <c r="P8" s="47">
        <v>6</v>
      </c>
      <c r="Q8" s="48">
        <v>0.225694444444453</v>
      </c>
      <c r="R8" s="115" t="str">
        <f t="shared" si="1"/>
        <v/>
      </c>
      <c r="AC8" s="276"/>
      <c r="AD8" s="276"/>
      <c r="AE8" s="276"/>
      <c r="AF8" s="276"/>
      <c r="AG8" s="276"/>
      <c r="AH8" s="276"/>
    </row>
    <row r="9" spans="1:34" ht="12" customHeight="1">
      <c r="A9" s="306" t="s">
        <v>9</v>
      </c>
      <c r="B9" s="306" t="s">
        <v>10</v>
      </c>
      <c r="C9" s="315" t="s">
        <v>75</v>
      </c>
      <c r="D9" s="316"/>
      <c r="E9" s="315" t="s">
        <v>76</v>
      </c>
      <c r="F9" s="316"/>
      <c r="G9" s="319" t="s">
        <v>77</v>
      </c>
      <c r="H9" s="306" t="s">
        <v>14</v>
      </c>
      <c r="I9" s="306" t="s">
        <v>126</v>
      </c>
      <c r="J9" s="306" t="s">
        <v>127</v>
      </c>
      <c r="K9" s="70" t="s">
        <v>17</v>
      </c>
      <c r="M9" s="2">
        <v>7</v>
      </c>
      <c r="N9" s="203" t="str">
        <f t="shared" si="0"/>
        <v/>
      </c>
      <c r="O9" s="2">
        <v>2026</v>
      </c>
      <c r="P9" s="47">
        <v>7</v>
      </c>
      <c r="Q9" s="48">
        <v>0.22916666666667601</v>
      </c>
      <c r="R9" s="115" t="str">
        <f t="shared" si="1"/>
        <v/>
      </c>
      <c r="AC9" s="276"/>
      <c r="AD9" s="276"/>
      <c r="AE9" s="276"/>
      <c r="AF9" s="276"/>
      <c r="AG9" s="276"/>
      <c r="AH9" s="276"/>
    </row>
    <row r="10" spans="1:34" ht="18.95" customHeight="1">
      <c r="A10" s="306"/>
      <c r="B10" s="306"/>
      <c r="C10" s="317"/>
      <c r="D10" s="318"/>
      <c r="E10" s="317"/>
      <c r="F10" s="318"/>
      <c r="G10" s="320"/>
      <c r="H10" s="306"/>
      <c r="I10" s="306"/>
      <c r="J10" s="306"/>
      <c r="K10" s="121" t="s">
        <v>128</v>
      </c>
      <c r="M10" s="2">
        <v>8</v>
      </c>
      <c r="N10" s="203" t="str">
        <f t="shared" si="0"/>
        <v/>
      </c>
      <c r="O10" s="2">
        <v>2027</v>
      </c>
      <c r="P10" s="47">
        <v>8</v>
      </c>
      <c r="Q10" s="48">
        <v>0.232638888888899</v>
      </c>
      <c r="R10" s="115" t="str">
        <f t="shared" si="1"/>
        <v/>
      </c>
      <c r="T10" s="277" t="s">
        <v>83</v>
      </c>
      <c r="U10" s="277"/>
      <c r="V10" s="277"/>
      <c r="W10" s="77">
        <f>$J$42</f>
        <v>300</v>
      </c>
      <c r="AC10" s="1"/>
      <c r="AD10" s="2"/>
      <c r="AE10" s="2"/>
      <c r="AF10" s="2"/>
      <c r="AG10" s="2"/>
      <c r="AH10" s="2"/>
    </row>
    <row r="11" spans="1:34" ht="18.95" customHeight="1" thickBot="1">
      <c r="A11" s="72">
        <f>IF(OR($A$2="",$D$2=""),"",DATE($A$2,$D$2,1))</f>
        <v>44378</v>
      </c>
      <c r="B11" s="73">
        <f>IF($A11="","",WEEKDAY($A11,1))</f>
        <v>5</v>
      </c>
      <c r="C11" s="303">
        <v>0.33333333333336501</v>
      </c>
      <c r="D11" s="304"/>
      <c r="E11" s="303">
        <v>0.38541666666670998</v>
      </c>
      <c r="F11" s="304"/>
      <c r="G11" s="74">
        <f>IF(OR(C11="",E11=""),"",IF((E11-C11 &lt; 1/24),   "", E11-C11 ))</f>
        <v>5.2083333333344972E-2</v>
      </c>
      <c r="H11" s="75">
        <f>IF($N3="","",($N3*24-1)*2*250+2000)</f>
        <v>2000</v>
      </c>
      <c r="I11" s="99">
        <v>1000</v>
      </c>
      <c r="J11" s="75">
        <f t="shared" ref="J11:J41" si="3">IF($H$7="","",IF($H$7="無","",IFERROR(($H11+$I11)*0.1,"")))</f>
        <v>300</v>
      </c>
      <c r="K11" s="76">
        <f>IF($H11="","",$H11+$I11-IF($J11="",0,$J11))</f>
        <v>2700</v>
      </c>
      <c r="M11" s="2">
        <v>9</v>
      </c>
      <c r="N11" s="203" t="str">
        <f t="shared" si="0"/>
        <v/>
      </c>
      <c r="O11" s="2">
        <v>2028</v>
      </c>
      <c r="P11" s="47">
        <v>9</v>
      </c>
      <c r="Q11" s="48">
        <v>0.23611111111112201</v>
      </c>
      <c r="R11" s="115" t="str">
        <f t="shared" si="1"/>
        <v/>
      </c>
      <c r="AC11" s="61"/>
    </row>
    <row r="12" spans="1:34" ht="18.95" customHeight="1" thickBot="1">
      <c r="A12" s="72">
        <f>IF($A$11="","",IF(MONTH(A11+1)=$D$2,A11+1,""))</f>
        <v>44379</v>
      </c>
      <c r="B12" s="73">
        <f t="shared" ref="B12:B41" si="4">IF($A12="","",WEEKDAY($A12,1))</f>
        <v>6</v>
      </c>
      <c r="C12" s="303"/>
      <c r="D12" s="304"/>
      <c r="E12" s="303"/>
      <c r="F12" s="304"/>
      <c r="G12" s="74" t="str">
        <f t="shared" ref="G12:G41" si="5">IF(OR(C12="",E12=""),"",IF((E12-C12 &lt; 1/24),   "", E12-C12 ))</f>
        <v/>
      </c>
      <c r="H12" s="75" t="str">
        <f t="shared" ref="H12:H41" si="6">IF($N4="","",($N4*24-1)*2*250+2000)</f>
        <v/>
      </c>
      <c r="I12" s="99"/>
      <c r="J12" s="75" t="str">
        <f t="shared" si="3"/>
        <v/>
      </c>
      <c r="K12" s="76" t="str">
        <f t="shared" ref="K12:K41" si="7">IF($H12="","",$H12+$I12-IF($J12="",0,$J12))</f>
        <v/>
      </c>
      <c r="M12" s="2">
        <v>10</v>
      </c>
      <c r="N12" s="203" t="str">
        <f t="shared" si="0"/>
        <v/>
      </c>
      <c r="O12" s="2">
        <v>2029</v>
      </c>
      <c r="P12" s="47">
        <v>10</v>
      </c>
      <c r="Q12" s="48">
        <v>0.239583333333345</v>
      </c>
      <c r="R12" s="115" t="str">
        <f t="shared" si="1"/>
        <v/>
      </c>
      <c r="T12" s="277" t="s">
        <v>84</v>
      </c>
      <c r="U12" s="277"/>
      <c r="V12" s="278"/>
      <c r="W12" s="79">
        <f>$W$6-$W$10</f>
        <v>2700</v>
      </c>
      <c r="AC12" s="61"/>
    </row>
    <row r="13" spans="1:34" ht="18.95" customHeight="1">
      <c r="A13" s="72">
        <f t="shared" ref="A13:A39" si="8">IF($A$11="","",IF(MONTH(A12+1)=$D$2,A12+1,""))</f>
        <v>44380</v>
      </c>
      <c r="B13" s="73">
        <f t="shared" si="4"/>
        <v>7</v>
      </c>
      <c r="C13" s="303"/>
      <c r="D13" s="304"/>
      <c r="E13" s="303"/>
      <c r="F13" s="304"/>
      <c r="G13" s="74" t="str">
        <f t="shared" si="5"/>
        <v/>
      </c>
      <c r="H13" s="75" t="str">
        <f t="shared" si="6"/>
        <v/>
      </c>
      <c r="I13" s="99"/>
      <c r="J13" s="75" t="str">
        <f t="shared" si="3"/>
        <v/>
      </c>
      <c r="K13" s="76" t="str">
        <f t="shared" si="7"/>
        <v/>
      </c>
      <c r="M13" s="2">
        <v>11</v>
      </c>
      <c r="N13" s="203" t="str">
        <f t="shared" si="0"/>
        <v/>
      </c>
      <c r="O13" s="2">
        <v>2030</v>
      </c>
      <c r="P13" s="47">
        <v>11</v>
      </c>
      <c r="Q13" s="48">
        <v>0.24305555555556799</v>
      </c>
      <c r="R13" s="115" t="str">
        <f t="shared" si="1"/>
        <v/>
      </c>
      <c r="AC13" s="61"/>
    </row>
    <row r="14" spans="1:34" ht="18.95" customHeight="1">
      <c r="A14" s="72">
        <f t="shared" si="8"/>
        <v>44381</v>
      </c>
      <c r="B14" s="73">
        <f t="shared" si="4"/>
        <v>1</v>
      </c>
      <c r="C14" s="303"/>
      <c r="D14" s="304"/>
      <c r="E14" s="303"/>
      <c r="F14" s="304"/>
      <c r="G14" s="74" t="str">
        <f t="shared" si="5"/>
        <v/>
      </c>
      <c r="H14" s="75" t="str">
        <f t="shared" si="6"/>
        <v/>
      </c>
      <c r="I14" s="99"/>
      <c r="J14" s="75" t="str">
        <f t="shared" si="3"/>
        <v/>
      </c>
      <c r="K14" s="76" t="str">
        <f t="shared" si="7"/>
        <v/>
      </c>
      <c r="M14" s="2">
        <v>12</v>
      </c>
      <c r="N14" s="203" t="str">
        <f t="shared" si="0"/>
        <v/>
      </c>
      <c r="O14" s="2">
        <v>2031</v>
      </c>
      <c r="P14" s="47">
        <v>12</v>
      </c>
      <c r="Q14" s="48">
        <v>0.246527777777791</v>
      </c>
      <c r="R14" s="115" t="str">
        <f>IF($I22="","",$I22)</f>
        <v/>
      </c>
    </row>
    <row r="15" spans="1:34" ht="18.95" customHeight="1">
      <c r="A15" s="72">
        <f t="shared" si="8"/>
        <v>44382</v>
      </c>
      <c r="B15" s="73">
        <f t="shared" si="4"/>
        <v>2</v>
      </c>
      <c r="C15" s="303"/>
      <c r="D15" s="304"/>
      <c r="E15" s="303"/>
      <c r="F15" s="304"/>
      <c r="G15" s="74" t="str">
        <f t="shared" si="5"/>
        <v/>
      </c>
      <c r="H15" s="75" t="str">
        <f t="shared" si="6"/>
        <v/>
      </c>
      <c r="I15" s="99"/>
      <c r="J15" s="75" t="str">
        <f t="shared" si="3"/>
        <v/>
      </c>
      <c r="K15" s="76" t="str">
        <f t="shared" si="7"/>
        <v/>
      </c>
      <c r="M15" s="2">
        <v>13</v>
      </c>
      <c r="N15" s="203" t="str">
        <f t="shared" si="0"/>
        <v/>
      </c>
      <c r="O15" s="2">
        <v>2032</v>
      </c>
      <c r="P15" s="80"/>
      <c r="Q15" s="48">
        <v>0.25000000000001399</v>
      </c>
      <c r="R15" s="115" t="str">
        <f t="shared" si="1"/>
        <v/>
      </c>
      <c r="AC15" s="1"/>
    </row>
    <row r="16" spans="1:34" ht="18.95" customHeight="1">
      <c r="A16" s="72">
        <f t="shared" si="8"/>
        <v>44383</v>
      </c>
      <c r="B16" s="73">
        <f t="shared" si="4"/>
        <v>3</v>
      </c>
      <c r="C16" s="303"/>
      <c r="D16" s="304"/>
      <c r="E16" s="303"/>
      <c r="F16" s="304"/>
      <c r="G16" s="74" t="str">
        <f t="shared" si="5"/>
        <v/>
      </c>
      <c r="H16" s="75" t="str">
        <f t="shared" si="6"/>
        <v/>
      </c>
      <c r="I16" s="99"/>
      <c r="J16" s="75" t="str">
        <f t="shared" si="3"/>
        <v/>
      </c>
      <c r="K16" s="76" t="str">
        <f t="shared" si="7"/>
        <v/>
      </c>
      <c r="M16" s="2">
        <v>14</v>
      </c>
      <c r="N16" s="203" t="str">
        <f t="shared" si="0"/>
        <v/>
      </c>
      <c r="O16" s="2">
        <v>2033</v>
      </c>
      <c r="P16" s="80"/>
      <c r="Q16" s="48">
        <v>0.25347222222223698</v>
      </c>
      <c r="R16" s="115" t="str">
        <f t="shared" si="1"/>
        <v/>
      </c>
      <c r="AC16" s="2"/>
    </row>
    <row r="17" spans="1:18" ht="18.95" customHeight="1">
      <c r="A17" s="72">
        <f t="shared" si="8"/>
        <v>44384</v>
      </c>
      <c r="B17" s="73">
        <f t="shared" si="4"/>
        <v>4</v>
      </c>
      <c r="C17" s="303"/>
      <c r="D17" s="304"/>
      <c r="E17" s="303"/>
      <c r="F17" s="304"/>
      <c r="G17" s="74" t="str">
        <f t="shared" si="5"/>
        <v/>
      </c>
      <c r="H17" s="75" t="str">
        <f t="shared" si="6"/>
        <v/>
      </c>
      <c r="I17" s="99"/>
      <c r="J17" s="75" t="str">
        <f t="shared" si="3"/>
        <v/>
      </c>
      <c r="K17" s="76" t="str">
        <f t="shared" si="7"/>
        <v/>
      </c>
      <c r="M17" s="2">
        <v>15</v>
      </c>
      <c r="N17" s="203" t="str">
        <f t="shared" si="0"/>
        <v/>
      </c>
      <c r="O17" s="2">
        <v>2034</v>
      </c>
      <c r="P17" s="80"/>
      <c r="Q17" s="48">
        <v>0.25694444444446002</v>
      </c>
      <c r="R17" s="115" t="str">
        <f t="shared" si="1"/>
        <v/>
      </c>
    </row>
    <row r="18" spans="1:18" ht="18.95" customHeight="1">
      <c r="A18" s="72">
        <f t="shared" si="8"/>
        <v>44385</v>
      </c>
      <c r="B18" s="73">
        <f t="shared" si="4"/>
        <v>5</v>
      </c>
      <c r="C18" s="303"/>
      <c r="D18" s="304"/>
      <c r="E18" s="303"/>
      <c r="F18" s="304"/>
      <c r="G18" s="74" t="str">
        <f t="shared" si="5"/>
        <v/>
      </c>
      <c r="H18" s="75" t="str">
        <f t="shared" si="6"/>
        <v/>
      </c>
      <c r="I18" s="99"/>
      <c r="J18" s="75" t="str">
        <f t="shared" si="3"/>
        <v/>
      </c>
      <c r="K18" s="76" t="str">
        <f t="shared" si="7"/>
        <v/>
      </c>
      <c r="M18" s="2">
        <v>16</v>
      </c>
      <c r="N18" s="203" t="str">
        <f t="shared" si="0"/>
        <v/>
      </c>
      <c r="O18" s="2">
        <v>2035</v>
      </c>
      <c r="P18" s="80"/>
      <c r="Q18" s="48">
        <v>0.26041666666668301</v>
      </c>
      <c r="R18" s="115" t="str">
        <f t="shared" si="1"/>
        <v/>
      </c>
    </row>
    <row r="19" spans="1:18" ht="18.95" customHeight="1">
      <c r="A19" s="72">
        <f t="shared" si="8"/>
        <v>44386</v>
      </c>
      <c r="B19" s="73">
        <f t="shared" si="4"/>
        <v>6</v>
      </c>
      <c r="C19" s="303"/>
      <c r="D19" s="304"/>
      <c r="E19" s="303"/>
      <c r="F19" s="304"/>
      <c r="G19" s="74" t="str">
        <f t="shared" si="5"/>
        <v/>
      </c>
      <c r="H19" s="75" t="str">
        <f t="shared" si="6"/>
        <v/>
      </c>
      <c r="I19" s="99"/>
      <c r="J19" s="75" t="str">
        <f t="shared" si="3"/>
        <v/>
      </c>
      <c r="K19" s="76" t="str">
        <f t="shared" si="7"/>
        <v/>
      </c>
      <c r="M19" s="2">
        <v>17</v>
      </c>
      <c r="N19" s="203" t="str">
        <f t="shared" si="0"/>
        <v/>
      </c>
      <c r="O19" s="2">
        <v>2036</v>
      </c>
      <c r="P19" s="80"/>
      <c r="Q19" s="48">
        <v>0.26388888888890599</v>
      </c>
      <c r="R19" s="115" t="str">
        <f t="shared" si="1"/>
        <v/>
      </c>
    </row>
    <row r="20" spans="1:18" ht="18.95" customHeight="1">
      <c r="A20" s="72">
        <f t="shared" si="8"/>
        <v>44387</v>
      </c>
      <c r="B20" s="73">
        <f t="shared" si="4"/>
        <v>7</v>
      </c>
      <c r="C20" s="303"/>
      <c r="D20" s="304"/>
      <c r="E20" s="303"/>
      <c r="F20" s="304"/>
      <c r="G20" s="74" t="str">
        <f t="shared" si="5"/>
        <v/>
      </c>
      <c r="H20" s="75" t="str">
        <f t="shared" si="6"/>
        <v/>
      </c>
      <c r="I20" s="99"/>
      <c r="J20" s="75" t="str">
        <f t="shared" si="3"/>
        <v/>
      </c>
      <c r="K20" s="76" t="str">
        <f t="shared" si="7"/>
        <v/>
      </c>
      <c r="M20" s="2">
        <v>18</v>
      </c>
      <c r="N20" s="203" t="str">
        <f t="shared" si="0"/>
        <v/>
      </c>
      <c r="O20" s="2">
        <v>2037</v>
      </c>
      <c r="P20" s="80"/>
      <c r="Q20" s="48">
        <v>0.26736111111112898</v>
      </c>
      <c r="R20" s="115" t="str">
        <f t="shared" si="1"/>
        <v/>
      </c>
    </row>
    <row r="21" spans="1:18" ht="18.95" customHeight="1">
      <c r="A21" s="72">
        <f t="shared" si="8"/>
        <v>44388</v>
      </c>
      <c r="B21" s="73">
        <f t="shared" si="4"/>
        <v>1</v>
      </c>
      <c r="C21" s="303"/>
      <c r="D21" s="304"/>
      <c r="E21" s="303"/>
      <c r="F21" s="304"/>
      <c r="G21" s="74" t="str">
        <f t="shared" si="5"/>
        <v/>
      </c>
      <c r="H21" s="75" t="str">
        <f t="shared" si="6"/>
        <v/>
      </c>
      <c r="I21" s="99"/>
      <c r="J21" s="75" t="str">
        <f t="shared" si="3"/>
        <v/>
      </c>
      <c r="K21" s="76" t="str">
        <f t="shared" si="7"/>
        <v/>
      </c>
      <c r="M21" s="2">
        <v>19</v>
      </c>
      <c r="N21" s="203" t="str">
        <f t="shared" si="0"/>
        <v/>
      </c>
      <c r="O21" s="2">
        <v>2038</v>
      </c>
      <c r="P21" s="80"/>
      <c r="Q21" s="48">
        <v>0.27083333333335202</v>
      </c>
      <c r="R21" s="115" t="str">
        <f t="shared" si="1"/>
        <v/>
      </c>
    </row>
    <row r="22" spans="1:18" ht="18.95" customHeight="1">
      <c r="A22" s="72">
        <f t="shared" si="8"/>
        <v>44389</v>
      </c>
      <c r="B22" s="73">
        <f t="shared" si="4"/>
        <v>2</v>
      </c>
      <c r="C22" s="303"/>
      <c r="D22" s="304"/>
      <c r="E22" s="303"/>
      <c r="F22" s="304"/>
      <c r="G22" s="74" t="str">
        <f t="shared" si="5"/>
        <v/>
      </c>
      <c r="H22" s="75" t="str">
        <f t="shared" si="6"/>
        <v/>
      </c>
      <c r="I22" s="99"/>
      <c r="J22" s="75" t="str">
        <f t="shared" si="3"/>
        <v/>
      </c>
      <c r="K22" s="76" t="str">
        <f t="shared" si="7"/>
        <v/>
      </c>
      <c r="M22" s="2">
        <v>20</v>
      </c>
      <c r="N22" s="203" t="str">
        <f t="shared" si="0"/>
        <v/>
      </c>
      <c r="O22" s="2">
        <v>2039</v>
      </c>
      <c r="P22" s="80"/>
      <c r="Q22" s="48">
        <v>0.27430555555557501</v>
      </c>
      <c r="R22" s="115" t="str">
        <f t="shared" si="1"/>
        <v/>
      </c>
    </row>
    <row r="23" spans="1:18" ht="18.95" customHeight="1">
      <c r="A23" s="72">
        <f t="shared" si="8"/>
        <v>44390</v>
      </c>
      <c r="B23" s="73">
        <f t="shared" si="4"/>
        <v>3</v>
      </c>
      <c r="C23" s="303"/>
      <c r="D23" s="304"/>
      <c r="E23" s="303"/>
      <c r="F23" s="304"/>
      <c r="G23" s="74" t="str">
        <f t="shared" si="5"/>
        <v/>
      </c>
      <c r="H23" s="75" t="str">
        <f t="shared" si="6"/>
        <v/>
      </c>
      <c r="I23" s="99"/>
      <c r="J23" s="75" t="str">
        <f t="shared" si="3"/>
        <v/>
      </c>
      <c r="K23" s="76" t="str">
        <f t="shared" si="7"/>
        <v/>
      </c>
      <c r="M23" s="2">
        <v>21</v>
      </c>
      <c r="N23" s="203" t="str">
        <f t="shared" si="0"/>
        <v/>
      </c>
      <c r="O23" s="2">
        <v>2040</v>
      </c>
      <c r="P23" s="80"/>
      <c r="Q23" s="48">
        <v>0.277777777777798</v>
      </c>
      <c r="R23" s="115" t="str">
        <f t="shared" si="1"/>
        <v/>
      </c>
    </row>
    <row r="24" spans="1:18" ht="18.95" customHeight="1">
      <c r="A24" s="72">
        <f t="shared" si="8"/>
        <v>44391</v>
      </c>
      <c r="B24" s="73">
        <f t="shared" si="4"/>
        <v>4</v>
      </c>
      <c r="C24" s="303"/>
      <c r="D24" s="304"/>
      <c r="E24" s="303"/>
      <c r="F24" s="304"/>
      <c r="G24" s="74" t="str">
        <f t="shared" si="5"/>
        <v/>
      </c>
      <c r="H24" s="75" t="str">
        <f t="shared" si="6"/>
        <v/>
      </c>
      <c r="I24" s="99"/>
      <c r="J24" s="75" t="str">
        <f t="shared" si="3"/>
        <v/>
      </c>
      <c r="K24" s="76" t="str">
        <f t="shared" si="7"/>
        <v/>
      </c>
      <c r="M24" s="2">
        <v>22</v>
      </c>
      <c r="N24" s="203" t="str">
        <f t="shared" si="0"/>
        <v/>
      </c>
      <c r="O24" s="2">
        <v>2041</v>
      </c>
      <c r="P24" s="80"/>
      <c r="Q24" s="48">
        <v>0.28125000000002098</v>
      </c>
      <c r="R24" s="115" t="str">
        <f t="shared" si="1"/>
        <v/>
      </c>
    </row>
    <row r="25" spans="1:18" ht="18.95" customHeight="1">
      <c r="A25" s="72">
        <f t="shared" si="8"/>
        <v>44392</v>
      </c>
      <c r="B25" s="73">
        <f t="shared" si="4"/>
        <v>5</v>
      </c>
      <c r="C25" s="303"/>
      <c r="D25" s="304"/>
      <c r="E25" s="303"/>
      <c r="F25" s="304"/>
      <c r="G25" s="74" t="str">
        <f t="shared" si="5"/>
        <v/>
      </c>
      <c r="H25" s="75" t="str">
        <f t="shared" si="6"/>
        <v/>
      </c>
      <c r="I25" s="99"/>
      <c r="J25" s="75" t="str">
        <f t="shared" si="3"/>
        <v/>
      </c>
      <c r="K25" s="76" t="str">
        <f t="shared" si="7"/>
        <v/>
      </c>
      <c r="M25" s="2">
        <v>23</v>
      </c>
      <c r="N25" s="203" t="str">
        <f t="shared" si="0"/>
        <v/>
      </c>
      <c r="O25" s="2">
        <v>2042</v>
      </c>
      <c r="P25" s="80"/>
      <c r="Q25" s="48">
        <v>0.28472222222224403</v>
      </c>
      <c r="R25" s="115" t="str">
        <f t="shared" si="1"/>
        <v/>
      </c>
    </row>
    <row r="26" spans="1:18" ht="18.95" customHeight="1">
      <c r="A26" s="72">
        <f t="shared" si="8"/>
        <v>44393</v>
      </c>
      <c r="B26" s="73">
        <f t="shared" si="4"/>
        <v>6</v>
      </c>
      <c r="C26" s="303"/>
      <c r="D26" s="304"/>
      <c r="E26" s="303"/>
      <c r="F26" s="304"/>
      <c r="G26" s="74" t="str">
        <f t="shared" si="5"/>
        <v/>
      </c>
      <c r="H26" s="75" t="str">
        <f t="shared" si="6"/>
        <v/>
      </c>
      <c r="I26" s="99"/>
      <c r="J26" s="75" t="str">
        <f t="shared" si="3"/>
        <v/>
      </c>
      <c r="K26" s="76" t="str">
        <f t="shared" si="7"/>
        <v/>
      </c>
      <c r="L26" s="1"/>
      <c r="M26" s="2">
        <v>24</v>
      </c>
      <c r="N26" s="203" t="str">
        <f t="shared" si="0"/>
        <v/>
      </c>
      <c r="O26" s="2">
        <v>2043</v>
      </c>
      <c r="P26" s="80"/>
      <c r="Q26" s="48">
        <v>0.28819444444446701</v>
      </c>
      <c r="R26" s="115" t="str">
        <f t="shared" si="1"/>
        <v/>
      </c>
    </row>
    <row r="27" spans="1:18" ht="18.95" customHeight="1">
      <c r="A27" s="72">
        <f t="shared" si="8"/>
        <v>44394</v>
      </c>
      <c r="B27" s="73">
        <f t="shared" si="4"/>
        <v>7</v>
      </c>
      <c r="C27" s="303"/>
      <c r="D27" s="304"/>
      <c r="E27" s="303"/>
      <c r="F27" s="304"/>
      <c r="G27" s="74" t="str">
        <f t="shared" si="5"/>
        <v/>
      </c>
      <c r="H27" s="75" t="str">
        <f t="shared" si="6"/>
        <v/>
      </c>
      <c r="I27" s="99"/>
      <c r="J27" s="75" t="str">
        <f t="shared" si="3"/>
        <v/>
      </c>
      <c r="K27" s="76" t="str">
        <f t="shared" si="7"/>
        <v/>
      </c>
      <c r="L27" s="1"/>
      <c r="M27" s="2">
        <v>25</v>
      </c>
      <c r="N27" s="203" t="str">
        <f t="shared" si="0"/>
        <v/>
      </c>
      <c r="O27" s="2">
        <v>2044</v>
      </c>
      <c r="P27" s="80"/>
      <c r="Q27" s="48">
        <v>0.29166666666669</v>
      </c>
      <c r="R27" s="115" t="str">
        <f t="shared" si="1"/>
        <v/>
      </c>
    </row>
    <row r="28" spans="1:18" ht="18.95" customHeight="1">
      <c r="A28" s="72">
        <f t="shared" si="8"/>
        <v>44395</v>
      </c>
      <c r="B28" s="73">
        <f t="shared" si="4"/>
        <v>1</v>
      </c>
      <c r="C28" s="303"/>
      <c r="D28" s="304"/>
      <c r="E28" s="303"/>
      <c r="F28" s="304"/>
      <c r="G28" s="74" t="str">
        <f t="shared" si="5"/>
        <v/>
      </c>
      <c r="H28" s="75" t="str">
        <f t="shared" si="6"/>
        <v/>
      </c>
      <c r="I28" s="99"/>
      <c r="J28" s="75" t="str">
        <f t="shared" si="3"/>
        <v/>
      </c>
      <c r="K28" s="76" t="str">
        <f t="shared" si="7"/>
        <v/>
      </c>
      <c r="L28" s="1"/>
      <c r="M28" s="2">
        <v>26</v>
      </c>
      <c r="N28" s="203" t="str">
        <f t="shared" si="0"/>
        <v/>
      </c>
      <c r="O28" s="2">
        <v>2045</v>
      </c>
      <c r="P28" s="80"/>
      <c r="Q28" s="48">
        <v>0.29513888888891299</v>
      </c>
      <c r="R28" s="115" t="str">
        <f t="shared" si="1"/>
        <v/>
      </c>
    </row>
    <row r="29" spans="1:18" ht="18.95" customHeight="1">
      <c r="A29" s="72">
        <f t="shared" si="8"/>
        <v>44396</v>
      </c>
      <c r="B29" s="73">
        <f t="shared" si="4"/>
        <v>2</v>
      </c>
      <c r="C29" s="303"/>
      <c r="D29" s="304"/>
      <c r="E29" s="303"/>
      <c r="F29" s="304"/>
      <c r="G29" s="74" t="str">
        <f t="shared" si="5"/>
        <v/>
      </c>
      <c r="H29" s="75" t="str">
        <f t="shared" si="6"/>
        <v/>
      </c>
      <c r="I29" s="99"/>
      <c r="J29" s="75" t="str">
        <f t="shared" si="3"/>
        <v/>
      </c>
      <c r="K29" s="76" t="str">
        <f t="shared" si="7"/>
        <v/>
      </c>
      <c r="L29" s="1"/>
      <c r="M29" s="2">
        <v>27</v>
      </c>
      <c r="N29" s="203" t="str">
        <f t="shared" si="0"/>
        <v/>
      </c>
      <c r="O29" s="2">
        <v>2046</v>
      </c>
      <c r="P29" s="80"/>
      <c r="Q29" s="48">
        <v>0.29861111111113597</v>
      </c>
      <c r="R29" s="115" t="str">
        <f t="shared" si="1"/>
        <v/>
      </c>
    </row>
    <row r="30" spans="1:18" ht="18.95" customHeight="1">
      <c r="A30" s="72">
        <f t="shared" si="8"/>
        <v>44397</v>
      </c>
      <c r="B30" s="73">
        <f t="shared" si="4"/>
        <v>3</v>
      </c>
      <c r="C30" s="303"/>
      <c r="D30" s="304"/>
      <c r="E30" s="303"/>
      <c r="F30" s="304"/>
      <c r="G30" s="74" t="str">
        <f t="shared" si="5"/>
        <v/>
      </c>
      <c r="H30" s="75" t="str">
        <f t="shared" si="6"/>
        <v/>
      </c>
      <c r="I30" s="99"/>
      <c r="J30" s="75" t="str">
        <f t="shared" si="3"/>
        <v/>
      </c>
      <c r="K30" s="76" t="str">
        <f t="shared" si="7"/>
        <v/>
      </c>
      <c r="L30" s="1"/>
      <c r="M30" s="2">
        <v>28</v>
      </c>
      <c r="N30" s="203" t="str">
        <f t="shared" si="0"/>
        <v/>
      </c>
      <c r="O30" s="2">
        <v>2047</v>
      </c>
      <c r="P30" s="80"/>
      <c r="Q30" s="48">
        <v>0.30208333333335902</v>
      </c>
      <c r="R30" s="115" t="str">
        <f t="shared" si="1"/>
        <v/>
      </c>
    </row>
    <row r="31" spans="1:18" ht="18.95" customHeight="1">
      <c r="A31" s="72">
        <f t="shared" si="8"/>
        <v>44398</v>
      </c>
      <c r="B31" s="73">
        <f t="shared" si="4"/>
        <v>4</v>
      </c>
      <c r="C31" s="303"/>
      <c r="D31" s="304"/>
      <c r="E31" s="303"/>
      <c r="F31" s="304"/>
      <c r="G31" s="74" t="str">
        <f t="shared" si="5"/>
        <v/>
      </c>
      <c r="H31" s="75" t="str">
        <f t="shared" si="6"/>
        <v/>
      </c>
      <c r="I31" s="99"/>
      <c r="J31" s="75" t="str">
        <f t="shared" si="3"/>
        <v/>
      </c>
      <c r="K31" s="76" t="str">
        <f t="shared" si="7"/>
        <v/>
      </c>
      <c r="M31" s="2">
        <v>29</v>
      </c>
      <c r="N31" s="203" t="str">
        <f t="shared" si="0"/>
        <v/>
      </c>
      <c r="O31" s="2">
        <v>2048</v>
      </c>
      <c r="P31" s="80"/>
      <c r="Q31" s="48">
        <v>0.305555555555582</v>
      </c>
      <c r="R31" s="115" t="str">
        <f t="shared" si="1"/>
        <v/>
      </c>
    </row>
    <row r="32" spans="1:18" ht="18.95" customHeight="1">
      <c r="A32" s="72">
        <f t="shared" si="8"/>
        <v>44399</v>
      </c>
      <c r="B32" s="73">
        <f t="shared" si="4"/>
        <v>5</v>
      </c>
      <c r="C32" s="303"/>
      <c r="D32" s="304"/>
      <c r="E32" s="303"/>
      <c r="F32" s="304"/>
      <c r="G32" s="74" t="str">
        <f t="shared" si="5"/>
        <v/>
      </c>
      <c r="H32" s="75" t="str">
        <f t="shared" si="6"/>
        <v/>
      </c>
      <c r="I32" s="99"/>
      <c r="J32" s="75" t="str">
        <f t="shared" si="3"/>
        <v/>
      </c>
      <c r="K32" s="76" t="str">
        <f t="shared" si="7"/>
        <v/>
      </c>
      <c r="M32" s="2">
        <v>30</v>
      </c>
      <c r="N32" s="203" t="str">
        <f t="shared" si="0"/>
        <v/>
      </c>
      <c r="O32" s="2">
        <v>2049</v>
      </c>
      <c r="P32" s="82"/>
      <c r="Q32" s="48">
        <v>0.30902777777780499</v>
      </c>
      <c r="R32" s="115" t="str">
        <f t="shared" si="1"/>
        <v/>
      </c>
    </row>
    <row r="33" spans="1:26" ht="18.95" customHeight="1">
      <c r="A33" s="72">
        <f t="shared" si="8"/>
        <v>44400</v>
      </c>
      <c r="B33" s="73">
        <f t="shared" si="4"/>
        <v>6</v>
      </c>
      <c r="C33" s="303"/>
      <c r="D33" s="304"/>
      <c r="E33" s="303"/>
      <c r="F33" s="304"/>
      <c r="G33" s="74" t="str">
        <f t="shared" si="5"/>
        <v/>
      </c>
      <c r="H33" s="75" t="str">
        <f t="shared" si="6"/>
        <v/>
      </c>
      <c r="I33" s="99"/>
      <c r="J33" s="75" t="str">
        <f t="shared" si="3"/>
        <v/>
      </c>
      <c r="K33" s="76" t="str">
        <f t="shared" si="7"/>
        <v/>
      </c>
      <c r="M33" s="2">
        <v>31</v>
      </c>
      <c r="N33" s="203" t="str">
        <f>IF($G41="","",FLOOR($G41+"0:10","0:30"))</f>
        <v/>
      </c>
      <c r="O33" s="2">
        <v>2050</v>
      </c>
      <c r="P33" s="82"/>
      <c r="Q33" s="48">
        <v>0.31250000000002798</v>
      </c>
      <c r="R33" s="115" t="str">
        <f t="shared" si="1"/>
        <v/>
      </c>
    </row>
    <row r="34" spans="1:26" ht="18.95" customHeight="1" thickBot="1">
      <c r="A34" s="72">
        <f t="shared" si="8"/>
        <v>44401</v>
      </c>
      <c r="B34" s="73">
        <f t="shared" si="4"/>
        <v>7</v>
      </c>
      <c r="C34" s="303"/>
      <c r="D34" s="304"/>
      <c r="E34" s="303"/>
      <c r="F34" s="304"/>
      <c r="G34" s="74" t="str">
        <f t="shared" si="5"/>
        <v/>
      </c>
      <c r="H34" s="75" t="str">
        <f t="shared" si="6"/>
        <v/>
      </c>
      <c r="I34" s="99"/>
      <c r="J34" s="75" t="str">
        <f t="shared" si="3"/>
        <v/>
      </c>
      <c r="K34" s="76" t="str">
        <f t="shared" si="7"/>
        <v/>
      </c>
      <c r="N34" s="204"/>
      <c r="O34" s="2">
        <v>2051</v>
      </c>
      <c r="P34" s="82"/>
      <c r="Q34" s="48">
        <v>0.31597222222225102</v>
      </c>
    </row>
    <row r="35" spans="1:26" ht="18.95" customHeight="1" thickBot="1">
      <c r="A35" s="72">
        <f t="shared" si="8"/>
        <v>44402</v>
      </c>
      <c r="B35" s="73">
        <f t="shared" si="4"/>
        <v>1</v>
      </c>
      <c r="C35" s="303"/>
      <c r="D35" s="304"/>
      <c r="E35" s="303"/>
      <c r="F35" s="304"/>
      <c r="G35" s="74" t="str">
        <f t="shared" si="5"/>
        <v/>
      </c>
      <c r="H35" s="75" t="str">
        <f t="shared" si="6"/>
        <v/>
      </c>
      <c r="I35" s="99"/>
      <c r="J35" s="75" t="str">
        <f t="shared" si="3"/>
        <v/>
      </c>
      <c r="K35" s="76" t="str">
        <f t="shared" si="7"/>
        <v/>
      </c>
      <c r="N35" s="205">
        <f>SUM($N$3:$N$33)</f>
        <v>4.1666666666666664E-2</v>
      </c>
      <c r="O35" s="2">
        <v>2052</v>
      </c>
      <c r="P35" s="82"/>
      <c r="Q35" s="48">
        <v>0.31944444444447401</v>
      </c>
      <c r="R35" s="206">
        <f>SUM(R3:R33)</f>
        <v>1000</v>
      </c>
    </row>
    <row r="36" spans="1:26" ht="18.95" customHeight="1">
      <c r="A36" s="72">
        <f t="shared" si="8"/>
        <v>44403</v>
      </c>
      <c r="B36" s="73">
        <f t="shared" si="4"/>
        <v>2</v>
      </c>
      <c r="C36" s="303"/>
      <c r="D36" s="304"/>
      <c r="E36" s="303"/>
      <c r="F36" s="304"/>
      <c r="G36" s="74" t="str">
        <f t="shared" si="5"/>
        <v/>
      </c>
      <c r="H36" s="75" t="str">
        <f t="shared" si="6"/>
        <v/>
      </c>
      <c r="I36" s="99"/>
      <c r="J36" s="75" t="str">
        <f t="shared" si="3"/>
        <v/>
      </c>
      <c r="K36" s="76" t="str">
        <f t="shared" si="7"/>
        <v/>
      </c>
      <c r="N36" s="204"/>
      <c r="O36" s="2">
        <v>2053</v>
      </c>
      <c r="P36" s="82"/>
      <c r="Q36" s="48">
        <v>0.322916666666696</v>
      </c>
    </row>
    <row r="37" spans="1:26" ht="18.95" customHeight="1">
      <c r="A37" s="72">
        <f t="shared" si="8"/>
        <v>44404</v>
      </c>
      <c r="B37" s="73">
        <f t="shared" si="4"/>
        <v>3</v>
      </c>
      <c r="C37" s="303"/>
      <c r="D37" s="304"/>
      <c r="E37" s="303"/>
      <c r="F37" s="304"/>
      <c r="G37" s="74" t="str">
        <f t="shared" si="5"/>
        <v/>
      </c>
      <c r="H37" s="75" t="str">
        <f t="shared" si="6"/>
        <v/>
      </c>
      <c r="I37" s="99"/>
      <c r="J37" s="75" t="str">
        <f t="shared" si="3"/>
        <v/>
      </c>
      <c r="K37" s="76" t="str">
        <f t="shared" si="7"/>
        <v/>
      </c>
      <c r="N37" s="204"/>
      <c r="O37" s="2">
        <v>2054</v>
      </c>
      <c r="P37" s="82"/>
      <c r="Q37" s="48">
        <v>0.32638888888891898</v>
      </c>
    </row>
    <row r="38" spans="1:26" ht="18.95" customHeight="1">
      <c r="A38" s="72">
        <f t="shared" si="8"/>
        <v>44405</v>
      </c>
      <c r="B38" s="73">
        <f t="shared" si="4"/>
        <v>4</v>
      </c>
      <c r="C38" s="303"/>
      <c r="D38" s="304"/>
      <c r="E38" s="303"/>
      <c r="F38" s="304"/>
      <c r="G38" s="74" t="str">
        <f t="shared" si="5"/>
        <v/>
      </c>
      <c r="H38" s="75" t="str">
        <f t="shared" si="6"/>
        <v/>
      </c>
      <c r="I38" s="99"/>
      <c r="J38" s="75" t="str">
        <f t="shared" si="3"/>
        <v/>
      </c>
      <c r="K38" s="76" t="str">
        <f t="shared" si="7"/>
        <v/>
      </c>
      <c r="N38" s="204"/>
      <c r="O38" s="2">
        <v>2055</v>
      </c>
      <c r="P38" s="82"/>
      <c r="Q38" s="48">
        <v>0.32986111111114202</v>
      </c>
      <c r="R38" s="45" t="s">
        <v>119</v>
      </c>
    </row>
    <row r="39" spans="1:26" ht="18.95" customHeight="1">
      <c r="A39" s="72">
        <f t="shared" si="8"/>
        <v>44406</v>
      </c>
      <c r="B39" s="73">
        <f t="shared" si="4"/>
        <v>5</v>
      </c>
      <c r="C39" s="303"/>
      <c r="D39" s="304"/>
      <c r="E39" s="303"/>
      <c r="F39" s="304"/>
      <c r="G39" s="74" t="str">
        <f t="shared" si="5"/>
        <v/>
      </c>
      <c r="H39" s="75" t="str">
        <f t="shared" si="6"/>
        <v/>
      </c>
      <c r="I39" s="99"/>
      <c r="J39" s="75" t="str">
        <f t="shared" si="3"/>
        <v/>
      </c>
      <c r="K39" s="76" t="str">
        <f t="shared" si="7"/>
        <v/>
      </c>
      <c r="O39" s="2">
        <v>2056</v>
      </c>
      <c r="P39" s="82"/>
      <c r="Q39" s="48">
        <v>0.33333333333336501</v>
      </c>
      <c r="R39" s="12">
        <v>500</v>
      </c>
      <c r="S39" s="1" t="s">
        <v>129</v>
      </c>
    </row>
    <row r="40" spans="1:26" ht="18.95" customHeight="1">
      <c r="A40" s="72">
        <f>IF(OR($A$11="",$A$39=""),"",IF(MONTH(A39+1)=$D$2,A39+1,""))</f>
        <v>44407</v>
      </c>
      <c r="B40" s="73">
        <f t="shared" si="4"/>
        <v>6</v>
      </c>
      <c r="C40" s="303"/>
      <c r="D40" s="304"/>
      <c r="E40" s="303"/>
      <c r="F40" s="304"/>
      <c r="G40" s="74" t="str">
        <f t="shared" si="5"/>
        <v/>
      </c>
      <c r="H40" s="75" t="str">
        <f t="shared" si="6"/>
        <v/>
      </c>
      <c r="I40" s="99"/>
      <c r="J40" s="75" t="str">
        <f t="shared" si="3"/>
        <v/>
      </c>
      <c r="K40" s="76" t="str">
        <f t="shared" si="7"/>
        <v/>
      </c>
      <c r="O40" s="2">
        <v>2057</v>
      </c>
      <c r="P40" s="82"/>
      <c r="Q40" s="48">
        <v>0.336805555555588</v>
      </c>
      <c r="R40" s="12">
        <v>1000</v>
      </c>
      <c r="S40" s="1" t="s">
        <v>130</v>
      </c>
    </row>
    <row r="41" spans="1:26" ht="18.95" customHeight="1">
      <c r="A41" s="72">
        <f>IF(OR($A$11="",$A$39=""),"",IF(MONTH(A40+1)=$D$2,A40+1,""))</f>
        <v>44408</v>
      </c>
      <c r="B41" s="73">
        <f t="shared" si="4"/>
        <v>7</v>
      </c>
      <c r="C41" s="303"/>
      <c r="D41" s="304"/>
      <c r="E41" s="303"/>
      <c r="F41" s="304"/>
      <c r="G41" s="74" t="str">
        <f t="shared" si="5"/>
        <v/>
      </c>
      <c r="H41" s="75" t="str">
        <f t="shared" si="6"/>
        <v/>
      </c>
      <c r="I41" s="99"/>
      <c r="J41" s="75" t="str">
        <f t="shared" si="3"/>
        <v/>
      </c>
      <c r="K41" s="76" t="str">
        <f t="shared" si="7"/>
        <v/>
      </c>
      <c r="O41" s="2">
        <v>2058</v>
      </c>
      <c r="P41" s="82"/>
      <c r="Q41" s="48">
        <v>0.34027777777781099</v>
      </c>
    </row>
    <row r="42" spans="1:26" ht="20.100000000000001" customHeight="1">
      <c r="A42" s="270" t="s">
        <v>22</v>
      </c>
      <c r="B42" s="270"/>
      <c r="C42" s="344"/>
      <c r="D42" s="345"/>
      <c r="E42" s="344"/>
      <c r="F42" s="345"/>
      <c r="G42" s="74">
        <f>IF($N$35=0,"",$N$35)</f>
        <v>4.1666666666666664E-2</v>
      </c>
      <c r="H42" s="122">
        <f>IF(SUM($H$11:$H$41)=0,"",SUM($H$11:$H$41))</f>
        <v>2000</v>
      </c>
      <c r="I42" s="122">
        <f>IF(SUM($I$11:$I$41)=0,"",SUM($I$11:$I$41))</f>
        <v>1000</v>
      </c>
      <c r="J42" s="122">
        <f>IF(SUM($J$11:$J$41)=0,"",SUM($J$11:$J$41))</f>
        <v>300</v>
      </c>
      <c r="K42" s="122">
        <f>IF(SUM($K$11:$K$41)=0,"",SUM($K$11:$K$41))</f>
        <v>2700</v>
      </c>
      <c r="L42" s="123"/>
      <c r="O42" s="2">
        <v>2059</v>
      </c>
      <c r="P42" s="82"/>
      <c r="Q42" s="48">
        <v>0.34375000000003397</v>
      </c>
    </row>
    <row r="43" spans="1:26" ht="20.100000000000001" customHeight="1">
      <c r="A43" s="87"/>
      <c r="B43" s="88" t="s">
        <v>23</v>
      </c>
      <c r="C43" s="124"/>
      <c r="D43" s="87"/>
      <c r="E43" s="87"/>
      <c r="F43" s="87"/>
      <c r="G43" s="125">
        <f>IF($G$42="","",COUNT($G$11:$G$41))</f>
        <v>1</v>
      </c>
      <c r="H43" s="125">
        <f>IF($G$42="","",($G$42*24-$G$43)*2)</f>
        <v>0</v>
      </c>
      <c r="I43" s="125">
        <f>IF($G$42="","",IFERROR(I$42/500,"0"))</f>
        <v>2</v>
      </c>
      <c r="J43" s="92" t="s">
        <v>24</v>
      </c>
      <c r="K43" s="100">
        <v>1</v>
      </c>
      <c r="O43" s="2">
        <v>2060</v>
      </c>
      <c r="P43" s="82"/>
      <c r="Q43" s="48">
        <v>0.34722222222225702</v>
      </c>
      <c r="Z43" s="1"/>
    </row>
    <row r="44" spans="1:26" ht="21" customHeight="1">
      <c r="A44" s="93"/>
      <c r="B44" s="101"/>
      <c r="C44" s="128"/>
      <c r="D44" s="101" t="s">
        <v>85</v>
      </c>
      <c r="E44" s="128"/>
      <c r="F44" s="128"/>
      <c r="G44" s="129"/>
      <c r="H44" s="105"/>
      <c r="I44" s="94"/>
      <c r="J44" s="92" t="s">
        <v>26</v>
      </c>
      <c r="K44" s="100">
        <v>1</v>
      </c>
      <c r="O44" s="2">
        <v>2061</v>
      </c>
      <c r="P44" s="82"/>
      <c r="Q44" s="48">
        <v>0.35069444444448</v>
      </c>
    </row>
    <row r="45" spans="1:26" ht="24.95" customHeight="1">
      <c r="A45" s="93"/>
      <c r="B45" s="106" t="s">
        <v>86</v>
      </c>
      <c r="C45" s="130"/>
      <c r="D45" s="130"/>
      <c r="E45" s="130"/>
      <c r="F45" s="109"/>
      <c r="G45" s="109"/>
      <c r="H45" s="110"/>
      <c r="I45" s="126"/>
      <c r="J45" s="93"/>
      <c r="K45" s="93"/>
      <c r="O45" s="2">
        <v>2062</v>
      </c>
      <c r="P45" s="82"/>
      <c r="Q45" s="48">
        <v>0.35416666666670299</v>
      </c>
    </row>
    <row r="46" spans="1:26" ht="20.100000000000001" customHeight="1">
      <c r="A46" s="2"/>
      <c r="B46" s="2"/>
      <c r="C46" s="48"/>
      <c r="D46" s="48"/>
      <c r="E46" s="48"/>
      <c r="F46" s="48"/>
      <c r="G46" s="2"/>
      <c r="H46" s="111" t="s">
        <v>91</v>
      </c>
      <c r="I46" s="112"/>
      <c r="J46" s="112"/>
      <c r="K46" s="112"/>
      <c r="O46" s="2">
        <v>2063</v>
      </c>
      <c r="P46" s="82"/>
      <c r="Q46" s="48">
        <v>0.35763888888892598</v>
      </c>
    </row>
    <row r="47" spans="1:26" ht="20.100000000000001" customHeight="1">
      <c r="A47" s="111" t="s">
        <v>92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O47" s="2">
        <v>2064</v>
      </c>
      <c r="P47" s="82"/>
      <c r="Q47" s="48">
        <v>0.36111111111114902</v>
      </c>
    </row>
    <row r="48" spans="1:26" ht="20.100000000000001" customHeight="1">
      <c r="A48" s="111" t="s">
        <v>93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O48" s="2">
        <v>2065</v>
      </c>
      <c r="P48" s="82"/>
      <c r="Q48" s="48">
        <v>0.36458333333337201</v>
      </c>
    </row>
    <row r="49" spans="1:18" s="2" customFormat="1" ht="21" customHeight="1">
      <c r="A49" s="2" t="s">
        <v>94</v>
      </c>
      <c r="C49" s="48"/>
      <c r="D49" s="48"/>
      <c r="E49" s="48"/>
      <c r="F49" s="48"/>
      <c r="O49" s="2">
        <v>2065</v>
      </c>
      <c r="P49" s="82"/>
      <c r="Q49" s="48">
        <v>0.36458333333337201</v>
      </c>
      <c r="R49" s="86"/>
    </row>
    <row r="50" spans="1:18" s="2" customFormat="1" ht="21" customHeight="1">
      <c r="A50" s="2" t="s">
        <v>95</v>
      </c>
      <c r="C50" s="48"/>
      <c r="D50" s="48"/>
      <c r="E50" s="48"/>
      <c r="F50" s="48"/>
      <c r="P50" s="82"/>
      <c r="Q50" s="48"/>
      <c r="R50" s="86"/>
    </row>
    <row r="51" spans="1:18" s="2" customFormat="1" ht="21" customHeight="1">
      <c r="A51" s="2" t="s">
        <v>96</v>
      </c>
      <c r="C51" s="48"/>
      <c r="D51" s="48"/>
      <c r="E51" s="48"/>
      <c r="F51" s="48"/>
      <c r="O51" s="2">
        <v>2066</v>
      </c>
      <c r="P51" s="82"/>
      <c r="Q51" s="48">
        <v>0.36805555555559499</v>
      </c>
      <c r="R51" s="86"/>
    </row>
    <row r="52" spans="1:18" ht="20.100000000000001" customHeight="1">
      <c r="A52" s="2" t="s">
        <v>133</v>
      </c>
      <c r="O52" s="2">
        <v>2068</v>
      </c>
      <c r="P52" s="82"/>
      <c r="Q52" s="48">
        <v>0.37500000000004102</v>
      </c>
    </row>
    <row r="53" spans="1:18" ht="20.100000000000001" customHeight="1">
      <c r="A53" s="2" t="s">
        <v>98</v>
      </c>
      <c r="O53" s="2">
        <v>2069</v>
      </c>
      <c r="P53" s="82"/>
      <c r="Q53" s="48">
        <v>0.37847222222226401</v>
      </c>
    </row>
    <row r="54" spans="1:18" ht="20.100000000000001" customHeight="1">
      <c r="A54" s="2" t="s">
        <v>167</v>
      </c>
      <c r="O54" s="2">
        <v>2070</v>
      </c>
      <c r="P54" s="82"/>
      <c r="Q54" s="48">
        <v>0.381944444444487</v>
      </c>
    </row>
    <row r="55" spans="1:18" ht="20.100000000000001" customHeight="1">
      <c r="A55" s="2" t="s">
        <v>100</v>
      </c>
      <c r="O55" s="2">
        <v>2071</v>
      </c>
      <c r="P55" s="82"/>
      <c r="Q55" s="48">
        <v>0.38541666666670998</v>
      </c>
    </row>
    <row r="56" spans="1:18" ht="20.100000000000001" customHeight="1">
      <c r="A56" s="2" t="s">
        <v>134</v>
      </c>
      <c r="O56" s="2">
        <v>2072</v>
      </c>
      <c r="P56" s="82"/>
      <c r="Q56" s="48">
        <v>0.38888888888893303</v>
      </c>
    </row>
    <row r="57" spans="1:18" ht="20.100000000000001" customHeight="1">
      <c r="A57" s="1" t="s">
        <v>135</v>
      </c>
      <c r="O57" s="2">
        <v>2073</v>
      </c>
      <c r="P57" s="82"/>
      <c r="Q57" s="48">
        <v>0.39236111111115601</v>
      </c>
    </row>
    <row r="58" spans="1:18" ht="20.100000000000001" customHeight="1">
      <c r="A58" s="2" t="s">
        <v>103</v>
      </c>
      <c r="O58" s="2">
        <v>2074</v>
      </c>
      <c r="P58" s="82"/>
      <c r="Q58" s="48">
        <v>0.395833333333379</v>
      </c>
    </row>
    <row r="59" spans="1:18" s="2" customFormat="1" ht="21" customHeight="1">
      <c r="A59" s="2" t="s">
        <v>104</v>
      </c>
      <c r="C59" s="48"/>
      <c r="D59" s="48"/>
      <c r="E59" s="48"/>
      <c r="F59" s="48"/>
      <c r="O59" s="2">
        <v>2073</v>
      </c>
      <c r="P59" s="82"/>
      <c r="Q59" s="48">
        <v>0.39236111111115601</v>
      </c>
      <c r="R59" s="86"/>
    </row>
    <row r="60" spans="1:18" s="2" customFormat="1" ht="21" customHeight="1">
      <c r="A60" s="2" t="s">
        <v>136</v>
      </c>
      <c r="C60" s="48"/>
      <c r="D60" s="48"/>
      <c r="E60" s="48"/>
      <c r="F60" s="48"/>
      <c r="P60" s="82"/>
      <c r="Q60" s="48"/>
      <c r="R60" s="86"/>
    </row>
    <row r="61" spans="1:18" s="2" customFormat="1" ht="21" customHeight="1">
      <c r="A61" s="2" t="s">
        <v>106</v>
      </c>
      <c r="C61" s="48"/>
      <c r="D61" s="48"/>
      <c r="E61" s="48"/>
      <c r="F61" s="48"/>
      <c r="P61" s="82"/>
      <c r="Q61" s="48"/>
      <c r="R61" s="86"/>
    </row>
    <row r="62" spans="1:18" s="2" customFormat="1" ht="21" customHeight="1">
      <c r="A62" s="2" t="s">
        <v>107</v>
      </c>
      <c r="C62" s="48"/>
      <c r="D62" s="48"/>
      <c r="E62" s="48"/>
      <c r="F62" s="48"/>
      <c r="O62" s="2">
        <v>2074</v>
      </c>
      <c r="P62" s="82"/>
      <c r="Q62" s="48">
        <v>0.395833333333379</v>
      </c>
      <c r="R62" s="86"/>
    </row>
    <row r="63" spans="1:18" s="2" customFormat="1" ht="21" customHeight="1">
      <c r="A63" s="2" t="s">
        <v>108</v>
      </c>
      <c r="C63" s="48"/>
      <c r="D63" s="48"/>
      <c r="E63" s="48"/>
      <c r="F63" s="48"/>
      <c r="O63" s="2">
        <v>2075</v>
      </c>
      <c r="P63" s="82"/>
      <c r="Q63" s="48">
        <v>0.39930555555560199</v>
      </c>
      <c r="R63" s="86"/>
    </row>
    <row r="64" spans="1:18" s="2" customFormat="1" ht="21" customHeight="1">
      <c r="A64" s="2" t="s">
        <v>109</v>
      </c>
      <c r="C64" s="48"/>
      <c r="D64" s="48"/>
      <c r="E64" s="48"/>
      <c r="F64" s="48"/>
      <c r="O64" s="2">
        <v>2076</v>
      </c>
      <c r="P64" s="82"/>
      <c r="Q64" s="48">
        <v>0.40277777777782497</v>
      </c>
      <c r="R64" s="86"/>
    </row>
    <row r="65" spans="1:18" s="2" customFormat="1" ht="21" customHeight="1">
      <c r="A65" s="2" t="s">
        <v>110</v>
      </c>
      <c r="C65" s="48"/>
      <c r="D65" s="48"/>
      <c r="E65" s="48"/>
      <c r="F65" s="48"/>
      <c r="O65" s="2">
        <v>2077</v>
      </c>
      <c r="P65" s="82"/>
      <c r="Q65" s="48">
        <v>0.40625000000004802</v>
      </c>
      <c r="R65" s="86"/>
    </row>
    <row r="66" spans="1:18" s="2" customFormat="1" ht="21" customHeight="1">
      <c r="A66" s="2" t="s">
        <v>111</v>
      </c>
      <c r="C66" s="48"/>
      <c r="D66" s="48"/>
      <c r="E66" s="48"/>
      <c r="F66" s="48"/>
      <c r="O66" s="2">
        <v>2078</v>
      </c>
      <c r="P66" s="82"/>
      <c r="Q66" s="48">
        <v>0.409722222222271</v>
      </c>
      <c r="R66" s="86"/>
    </row>
    <row r="67" spans="1:18" s="2" customFormat="1" ht="21" customHeight="1">
      <c r="A67" s="2" t="s">
        <v>107</v>
      </c>
      <c r="C67" s="48"/>
      <c r="D67" s="48"/>
      <c r="E67" s="48"/>
      <c r="F67" s="48"/>
      <c r="O67" s="2">
        <v>2079</v>
      </c>
      <c r="P67" s="82"/>
      <c r="Q67" s="48">
        <v>0.41319444444449399</v>
      </c>
      <c r="R67" s="86"/>
    </row>
    <row r="68" spans="1:18" s="2" customFormat="1" ht="21" customHeight="1">
      <c r="A68" s="2" t="s">
        <v>112</v>
      </c>
      <c r="C68" s="48"/>
      <c r="D68" s="48"/>
      <c r="E68" s="48"/>
      <c r="F68" s="48"/>
      <c r="O68" s="2">
        <v>2080</v>
      </c>
      <c r="P68" s="82"/>
      <c r="Q68" s="48">
        <v>0.41666666666671698</v>
      </c>
      <c r="R68" s="86"/>
    </row>
    <row r="69" spans="1:18" ht="20.100000000000001" customHeight="1">
      <c r="A69" s="2" t="s">
        <v>113</v>
      </c>
      <c r="O69" s="2">
        <v>2078</v>
      </c>
      <c r="P69" s="82"/>
      <c r="Q69" s="48">
        <v>0.409722222222271</v>
      </c>
    </row>
    <row r="70" spans="1:18" ht="20.100000000000001" customHeight="1">
      <c r="A70" s="2" t="s">
        <v>114</v>
      </c>
      <c r="O70" s="2">
        <v>2079</v>
      </c>
      <c r="P70" s="82"/>
      <c r="Q70" s="48">
        <v>0.41319444444449399</v>
      </c>
    </row>
    <row r="71" spans="1:18" ht="20.100000000000001" customHeight="1">
      <c r="A71" s="2" t="s">
        <v>115</v>
      </c>
      <c r="O71" s="2">
        <v>2080</v>
      </c>
      <c r="P71" s="82"/>
      <c r="Q71" s="48">
        <v>0.41666666666671698</v>
      </c>
    </row>
    <row r="72" spans="1:18" ht="20.100000000000001" customHeight="1">
      <c r="A72" s="2" t="s">
        <v>166</v>
      </c>
      <c r="B72" s="2"/>
      <c r="C72" s="48"/>
      <c r="D72" s="48"/>
      <c r="E72" s="48"/>
      <c r="F72" s="48"/>
      <c r="P72" s="82"/>
      <c r="Q72" s="48"/>
    </row>
    <row r="73" spans="1:18" ht="20.100000000000001" customHeight="1">
      <c r="A73" s="2" t="s">
        <v>116</v>
      </c>
      <c r="O73" s="2">
        <v>2081</v>
      </c>
      <c r="Q73" s="48">
        <v>0.42013888888894002</v>
      </c>
    </row>
    <row r="74" spans="1:18" ht="20.100000000000001" customHeight="1">
      <c r="O74" s="2">
        <v>2082</v>
      </c>
      <c r="Q74" s="48">
        <v>0.42361111111116301</v>
      </c>
    </row>
    <row r="75" spans="1:18" ht="20.100000000000001" customHeight="1">
      <c r="A75" s="114" t="s">
        <v>117</v>
      </c>
      <c r="O75" s="2">
        <v>2083</v>
      </c>
      <c r="Q75" s="48">
        <v>0.42708333333338599</v>
      </c>
    </row>
    <row r="76" spans="1:18" ht="20.100000000000001" customHeight="1">
      <c r="O76" s="2">
        <v>2084</v>
      </c>
      <c r="Q76" s="48">
        <v>0.43055555555560898</v>
      </c>
    </row>
    <row r="77" spans="1:18" ht="20.100000000000001" customHeight="1">
      <c r="O77" s="2">
        <v>2085</v>
      </c>
      <c r="Q77" s="48">
        <v>0.43402777777783202</v>
      </c>
    </row>
    <row r="78" spans="1:18" ht="20.100000000000001" customHeight="1">
      <c r="O78" s="2">
        <v>2086</v>
      </c>
      <c r="Q78" s="48">
        <v>0.43750000000005501</v>
      </c>
    </row>
    <row r="79" spans="1:18" ht="20.100000000000001" customHeight="1">
      <c r="O79" s="2">
        <v>2087</v>
      </c>
      <c r="Q79" s="48">
        <v>0.440972222222278</v>
      </c>
    </row>
    <row r="80" spans="1:18" ht="20.100000000000001" customHeight="1">
      <c r="O80" s="2">
        <v>2088</v>
      </c>
      <c r="Q80" s="48">
        <v>0.44444444444450099</v>
      </c>
    </row>
    <row r="81" spans="15:17" ht="20.100000000000001" customHeight="1">
      <c r="O81" s="2">
        <v>2089</v>
      </c>
      <c r="Q81" s="48">
        <v>0.44791666666672397</v>
      </c>
    </row>
    <row r="82" spans="15:17" ht="20.100000000000001" customHeight="1">
      <c r="O82" s="2">
        <v>2090</v>
      </c>
      <c r="Q82" s="48">
        <v>0.45138888888894702</v>
      </c>
    </row>
    <row r="83" spans="15:17" ht="20.100000000000001" customHeight="1">
      <c r="O83" s="2">
        <v>2091</v>
      </c>
      <c r="Q83" s="48">
        <v>0.45486111111117</v>
      </c>
    </row>
    <row r="84" spans="15:17" ht="20.100000000000001" customHeight="1">
      <c r="O84" s="2">
        <v>2092</v>
      </c>
      <c r="Q84" s="48">
        <v>0.45833333333339299</v>
      </c>
    </row>
    <row r="85" spans="15:17" ht="20.100000000000001" customHeight="1">
      <c r="O85" s="2">
        <v>2093</v>
      </c>
      <c r="Q85" s="48">
        <v>0.46180555555561598</v>
      </c>
    </row>
    <row r="86" spans="15:17" ht="20.100000000000001" customHeight="1">
      <c r="O86" s="2">
        <v>2094</v>
      </c>
      <c r="Q86" s="48">
        <v>0.46527777777783902</v>
      </c>
    </row>
    <row r="87" spans="15:17" ht="20.100000000000001" customHeight="1">
      <c r="O87" s="2">
        <v>2095</v>
      </c>
      <c r="Q87" s="48">
        <v>0.46875000000006201</v>
      </c>
    </row>
    <row r="88" spans="15:17" ht="20.100000000000001" customHeight="1">
      <c r="O88" s="2">
        <v>2096</v>
      </c>
      <c r="Q88" s="48">
        <v>0.47222222222228499</v>
      </c>
    </row>
    <row r="89" spans="15:17" ht="20.100000000000001" customHeight="1">
      <c r="O89" s="2">
        <v>2097</v>
      </c>
      <c r="Q89" s="48">
        <v>0.47569444444450798</v>
      </c>
    </row>
    <row r="90" spans="15:17" ht="20.100000000000001" customHeight="1">
      <c r="O90" s="2">
        <v>2098</v>
      </c>
      <c r="Q90" s="48">
        <v>0.47916666666673102</v>
      </c>
    </row>
    <row r="91" spans="15:17" ht="20.100000000000001" customHeight="1">
      <c r="O91" s="2">
        <v>2099</v>
      </c>
      <c r="Q91" s="48">
        <v>0.48263888888895401</v>
      </c>
    </row>
    <row r="92" spans="15:17" ht="20.100000000000001" customHeight="1">
      <c r="O92" s="2">
        <v>2100</v>
      </c>
      <c r="Q92" s="48">
        <v>0.486111111111177</v>
      </c>
    </row>
    <row r="93" spans="15:17" ht="20.100000000000001" customHeight="1">
      <c r="O93" s="2">
        <v>2101</v>
      </c>
      <c r="Q93" s="48">
        <v>0.48958333333339998</v>
      </c>
    </row>
    <row r="94" spans="15:17" ht="20.100000000000001" customHeight="1">
      <c r="O94" s="2">
        <v>2102</v>
      </c>
      <c r="Q94" s="48">
        <v>0.49305555555562303</v>
      </c>
    </row>
    <row r="95" spans="15:17">
      <c r="O95" s="2">
        <v>2103</v>
      </c>
      <c r="Q95" s="48">
        <v>0.49652777777784601</v>
      </c>
    </row>
    <row r="96" spans="15:17">
      <c r="O96" s="2">
        <v>2104</v>
      </c>
      <c r="Q96" s="48">
        <v>0.50000000000006894</v>
      </c>
    </row>
    <row r="97" spans="15:17">
      <c r="O97" s="2">
        <v>2105</v>
      </c>
      <c r="Q97" s="48">
        <v>0.50347222222229204</v>
      </c>
    </row>
    <row r="98" spans="15:17">
      <c r="O98" s="2">
        <v>2106</v>
      </c>
      <c r="Q98" s="48">
        <v>0.50694444444451503</v>
      </c>
    </row>
    <row r="99" spans="15:17">
      <c r="O99" s="2">
        <v>2107</v>
      </c>
      <c r="Q99" s="48">
        <v>0.51041666666673802</v>
      </c>
    </row>
    <row r="100" spans="15:17">
      <c r="O100" s="2">
        <v>2108</v>
      </c>
      <c r="Q100" s="48">
        <v>0.513888888888961</v>
      </c>
    </row>
    <row r="101" spans="15:17">
      <c r="O101" s="2">
        <v>2109</v>
      </c>
      <c r="Q101" s="48">
        <v>0.51736111111118399</v>
      </c>
    </row>
    <row r="102" spans="15:17">
      <c r="O102" s="2">
        <v>2110</v>
      </c>
      <c r="Q102" s="48">
        <v>0.52083333333340698</v>
      </c>
    </row>
    <row r="103" spans="15:17">
      <c r="O103" s="2">
        <v>2111</v>
      </c>
      <c r="Q103" s="48">
        <v>0.52430555555562997</v>
      </c>
    </row>
    <row r="104" spans="15:17">
      <c r="O104" s="2">
        <v>2112</v>
      </c>
      <c r="Q104" s="48">
        <v>0.52777777777785295</v>
      </c>
    </row>
    <row r="105" spans="15:17">
      <c r="O105" s="2">
        <v>2113</v>
      </c>
      <c r="Q105" s="48">
        <v>0.53125000000007605</v>
      </c>
    </row>
    <row r="106" spans="15:17">
      <c r="O106" s="2">
        <v>2114</v>
      </c>
      <c r="Q106" s="48">
        <v>0.53472222222229904</v>
      </c>
    </row>
    <row r="107" spans="15:17">
      <c r="O107" s="2">
        <v>2115</v>
      </c>
      <c r="Q107" s="48">
        <v>0.53819444444452202</v>
      </c>
    </row>
    <row r="108" spans="15:17">
      <c r="O108" s="2">
        <v>2116</v>
      </c>
      <c r="Q108" s="48">
        <v>0.54166666666674501</v>
      </c>
    </row>
    <row r="109" spans="15:17">
      <c r="O109" s="2">
        <v>2117</v>
      </c>
      <c r="Q109" s="48">
        <v>0.545138888888968</v>
      </c>
    </row>
    <row r="110" spans="15:17">
      <c r="O110" s="2">
        <v>2118</v>
      </c>
      <c r="Q110" s="48">
        <v>0.54861111111119099</v>
      </c>
    </row>
    <row r="111" spans="15:17">
      <c r="O111" s="2">
        <v>2119</v>
      </c>
      <c r="Q111" s="48">
        <v>0.55208333333341397</v>
      </c>
    </row>
    <row r="112" spans="15:17">
      <c r="O112" s="2">
        <v>2120</v>
      </c>
      <c r="Q112" s="48">
        <v>0.55555555555563696</v>
      </c>
    </row>
    <row r="113" spans="15:17">
      <c r="O113" s="2">
        <v>2121</v>
      </c>
      <c r="Q113" s="48">
        <v>0.55902777777785995</v>
      </c>
    </row>
    <row r="114" spans="15:17">
      <c r="O114" s="2">
        <v>2122</v>
      </c>
      <c r="Q114" s="48">
        <v>0.56250000000008304</v>
      </c>
    </row>
    <row r="115" spans="15:17">
      <c r="O115" s="2">
        <v>2123</v>
      </c>
      <c r="Q115" s="48">
        <v>0.56597222222230603</v>
      </c>
    </row>
    <row r="116" spans="15:17">
      <c r="O116" s="2">
        <v>2124</v>
      </c>
      <c r="Q116" s="48">
        <v>0.56944444444452902</v>
      </c>
    </row>
    <row r="117" spans="15:17">
      <c r="O117" s="2">
        <v>2125</v>
      </c>
      <c r="Q117" s="48">
        <v>0.57291666666675201</v>
      </c>
    </row>
    <row r="118" spans="15:17">
      <c r="O118" s="2">
        <v>2126</v>
      </c>
      <c r="Q118" s="48">
        <v>0.57638888888897499</v>
      </c>
    </row>
    <row r="119" spans="15:17">
      <c r="O119" s="2">
        <v>2127</v>
      </c>
      <c r="Q119" s="48">
        <v>0.57986111111119798</v>
      </c>
    </row>
    <row r="120" spans="15:17">
      <c r="O120" s="2">
        <v>2128</v>
      </c>
      <c r="Q120" s="48">
        <v>0.58333333333342097</v>
      </c>
    </row>
    <row r="121" spans="15:17">
      <c r="O121" s="2">
        <v>2129</v>
      </c>
      <c r="Q121" s="48">
        <v>0.58680555555564395</v>
      </c>
    </row>
    <row r="122" spans="15:17">
      <c r="O122" s="2">
        <v>2130</v>
      </c>
      <c r="Q122" s="48">
        <v>0.59027777777786605</v>
      </c>
    </row>
    <row r="123" spans="15:17">
      <c r="O123" s="2">
        <v>2131</v>
      </c>
      <c r="Q123" s="48">
        <v>0.59375000000008904</v>
      </c>
    </row>
    <row r="124" spans="15:17">
      <c r="O124" s="2">
        <v>2132</v>
      </c>
      <c r="Q124" s="48">
        <v>0.59722222222231203</v>
      </c>
    </row>
    <row r="125" spans="15:17">
      <c r="O125" s="2">
        <v>2133</v>
      </c>
      <c r="Q125" s="48">
        <v>0.60069444444453501</v>
      </c>
    </row>
    <row r="126" spans="15:17">
      <c r="O126" s="2">
        <v>2134</v>
      </c>
      <c r="Q126" s="48">
        <v>0.604166666666758</v>
      </c>
    </row>
    <row r="127" spans="15:17">
      <c r="O127" s="2">
        <v>2135</v>
      </c>
      <c r="Q127" s="48">
        <v>0.60763888888898099</v>
      </c>
    </row>
    <row r="128" spans="15:17">
      <c r="O128" s="2">
        <v>2136</v>
      </c>
      <c r="Q128" s="48">
        <v>0.61111111111120398</v>
      </c>
    </row>
    <row r="129" spans="15:17">
      <c r="O129" s="2">
        <v>2137</v>
      </c>
      <c r="Q129" s="48">
        <v>0.61458333333342696</v>
      </c>
    </row>
    <row r="130" spans="15:17">
      <c r="O130" s="2">
        <v>2138</v>
      </c>
      <c r="Q130" s="48">
        <v>0.61805555555564995</v>
      </c>
    </row>
    <row r="131" spans="15:17">
      <c r="O131" s="2">
        <v>2139</v>
      </c>
      <c r="Q131" s="48">
        <v>0.62152777777787305</v>
      </c>
    </row>
    <row r="132" spans="15:17">
      <c r="O132" s="2">
        <v>2140</v>
      </c>
      <c r="Q132" s="48">
        <v>0.62500000000009603</v>
      </c>
    </row>
    <row r="133" spans="15:17">
      <c r="O133" s="2">
        <v>2141</v>
      </c>
      <c r="Q133" s="48">
        <v>0.62847222222231902</v>
      </c>
    </row>
    <row r="134" spans="15:17">
      <c r="O134" s="2">
        <v>2142</v>
      </c>
      <c r="Q134" s="48">
        <v>0.63194444444454201</v>
      </c>
    </row>
    <row r="135" spans="15:17">
      <c r="O135" s="2">
        <v>2143</v>
      </c>
      <c r="Q135" s="48">
        <v>0.635416666666765</v>
      </c>
    </row>
    <row r="136" spans="15:17">
      <c r="O136" s="2">
        <v>2144</v>
      </c>
      <c r="Q136" s="48">
        <v>0.63888888888898798</v>
      </c>
    </row>
    <row r="137" spans="15:17">
      <c r="O137" s="2">
        <v>2145</v>
      </c>
      <c r="Q137" s="48">
        <v>0.64236111111121097</v>
      </c>
    </row>
    <row r="138" spans="15:17">
      <c r="O138" s="2">
        <v>2146</v>
      </c>
      <c r="Q138" s="48">
        <v>0.64583333333343396</v>
      </c>
    </row>
    <row r="139" spans="15:17">
      <c r="O139" s="2">
        <v>2147</v>
      </c>
      <c r="Q139" s="48">
        <v>0.64930555555565705</v>
      </c>
    </row>
    <row r="140" spans="15:17">
      <c r="O140" s="2">
        <v>2148</v>
      </c>
      <c r="Q140" s="48">
        <v>0.65277777777788004</v>
      </c>
    </row>
    <row r="141" spans="15:17">
      <c r="O141" s="2">
        <v>2149</v>
      </c>
      <c r="Q141" s="48">
        <v>0.65625000000010303</v>
      </c>
    </row>
    <row r="142" spans="15:17">
      <c r="O142" s="2">
        <v>2150</v>
      </c>
      <c r="Q142" s="48">
        <v>0.65972222222232602</v>
      </c>
    </row>
    <row r="143" spans="15:17">
      <c r="O143" s="2">
        <v>2151</v>
      </c>
      <c r="Q143" s="48">
        <v>0.663194444444549</v>
      </c>
    </row>
    <row r="144" spans="15:17">
      <c r="O144" s="2">
        <v>2152</v>
      </c>
      <c r="Q144" s="48">
        <v>0.66666666666677199</v>
      </c>
    </row>
    <row r="145" spans="15:17">
      <c r="O145" s="2">
        <v>2153</v>
      </c>
      <c r="Q145" s="48">
        <v>0.67013888888899498</v>
      </c>
    </row>
    <row r="146" spans="15:17">
      <c r="O146" s="2">
        <v>2154</v>
      </c>
      <c r="Q146" s="48">
        <v>0.67361111111121796</v>
      </c>
    </row>
    <row r="147" spans="15:17">
      <c r="O147" s="2">
        <v>2155</v>
      </c>
      <c r="Q147" s="48">
        <v>0.67708333333344095</v>
      </c>
    </row>
    <row r="148" spans="15:17">
      <c r="O148" s="2">
        <v>2156</v>
      </c>
      <c r="Q148" s="48">
        <v>0.68055555555566405</v>
      </c>
    </row>
    <row r="149" spans="15:17">
      <c r="O149" s="2">
        <v>2157</v>
      </c>
      <c r="Q149" s="48">
        <v>0.68402777777788704</v>
      </c>
    </row>
    <row r="150" spans="15:17">
      <c r="O150" s="2">
        <v>2158</v>
      </c>
      <c r="Q150" s="48">
        <v>0.68750000000011002</v>
      </c>
    </row>
    <row r="151" spans="15:17">
      <c r="O151" s="2">
        <v>2159</v>
      </c>
      <c r="Q151" s="48">
        <v>0.69097222222233301</v>
      </c>
    </row>
    <row r="152" spans="15:17">
      <c r="O152" s="2">
        <v>2160</v>
      </c>
      <c r="Q152" s="48">
        <v>0.694444444444556</v>
      </c>
    </row>
    <row r="153" spans="15:17">
      <c r="O153" s="2">
        <v>2161</v>
      </c>
      <c r="Q153" s="48">
        <v>0.69791666666677898</v>
      </c>
    </row>
    <row r="154" spans="15:17">
      <c r="O154" s="2">
        <v>2162</v>
      </c>
      <c r="Q154" s="48">
        <v>0.70138888888900197</v>
      </c>
    </row>
    <row r="155" spans="15:17">
      <c r="O155" s="2">
        <v>2163</v>
      </c>
      <c r="Q155" s="48">
        <v>0.70486111111122496</v>
      </c>
    </row>
    <row r="156" spans="15:17">
      <c r="O156" s="2">
        <v>2164</v>
      </c>
      <c r="Q156" s="48">
        <v>0.70833333333344795</v>
      </c>
    </row>
    <row r="157" spans="15:17">
      <c r="O157" s="2">
        <v>2165</v>
      </c>
      <c r="Q157" s="48">
        <v>0.71180555555567104</v>
      </c>
    </row>
    <row r="158" spans="15:17">
      <c r="O158" s="2">
        <v>2166</v>
      </c>
      <c r="Q158" s="48">
        <v>0.71527777777789403</v>
      </c>
    </row>
    <row r="159" spans="15:17">
      <c r="O159" s="2">
        <v>2167</v>
      </c>
      <c r="Q159" s="48">
        <v>0.71875000000011702</v>
      </c>
    </row>
    <row r="160" spans="15:17">
      <c r="O160" s="2">
        <v>2168</v>
      </c>
      <c r="Q160" s="48">
        <v>0.72222222222234</v>
      </c>
    </row>
    <row r="161" spans="15:17">
      <c r="O161" s="2">
        <v>2169</v>
      </c>
      <c r="Q161" s="48">
        <v>0.72569444444456299</v>
      </c>
    </row>
    <row r="162" spans="15:17">
      <c r="O162" s="2">
        <v>2170</v>
      </c>
      <c r="Q162" s="48">
        <v>0.72916666666678598</v>
      </c>
    </row>
    <row r="163" spans="15:17">
      <c r="O163" s="2">
        <v>2171</v>
      </c>
      <c r="Q163" s="48">
        <v>0.73263888888900897</v>
      </c>
    </row>
    <row r="164" spans="15:17">
      <c r="O164" s="2">
        <v>2172</v>
      </c>
      <c r="Q164" s="48">
        <v>0.73611111111123195</v>
      </c>
    </row>
    <row r="165" spans="15:17">
      <c r="O165" s="2">
        <v>2173</v>
      </c>
      <c r="Q165" s="48">
        <v>0.73958333333345505</v>
      </c>
    </row>
    <row r="166" spans="15:17">
      <c r="O166" s="2">
        <v>2174</v>
      </c>
      <c r="Q166" s="48">
        <v>0.74305555555567804</v>
      </c>
    </row>
    <row r="167" spans="15:17">
      <c r="O167" s="2">
        <v>2175</v>
      </c>
      <c r="Q167" s="48">
        <v>0.74652777777790102</v>
      </c>
    </row>
    <row r="168" spans="15:17">
      <c r="O168" s="2">
        <v>2176</v>
      </c>
      <c r="Q168" s="48">
        <v>0.75000000000012401</v>
      </c>
    </row>
    <row r="169" spans="15:17">
      <c r="O169" s="2">
        <v>2177</v>
      </c>
      <c r="Q169" s="48">
        <v>0.753472222222347</v>
      </c>
    </row>
    <row r="170" spans="15:17">
      <c r="O170" s="2">
        <v>2178</v>
      </c>
      <c r="Q170" s="48">
        <v>0.75694444444456999</v>
      </c>
    </row>
    <row r="171" spans="15:17">
      <c r="O171" s="2">
        <v>2179</v>
      </c>
      <c r="Q171" s="48">
        <v>0.76041666666679297</v>
      </c>
    </row>
    <row r="172" spans="15:17">
      <c r="O172" s="2">
        <v>2180</v>
      </c>
      <c r="Q172" s="48">
        <v>0.76388888888901596</v>
      </c>
    </row>
    <row r="173" spans="15:17">
      <c r="O173" s="2">
        <v>2181</v>
      </c>
      <c r="Q173" s="48">
        <v>0.76736111111123895</v>
      </c>
    </row>
    <row r="174" spans="15:17">
      <c r="O174" s="2">
        <v>2182</v>
      </c>
      <c r="Q174" s="48">
        <v>0.77083333333346205</v>
      </c>
    </row>
    <row r="175" spans="15:17">
      <c r="O175" s="2">
        <v>2183</v>
      </c>
      <c r="Q175" s="48">
        <v>0.77430555555568503</v>
      </c>
    </row>
    <row r="176" spans="15:17">
      <c r="O176" s="2">
        <v>2184</v>
      </c>
      <c r="Q176" s="48">
        <v>0.77777777777790802</v>
      </c>
    </row>
    <row r="177" spans="15:17">
      <c r="O177" s="2">
        <v>2185</v>
      </c>
      <c r="Q177" s="48">
        <v>0.78125000000013101</v>
      </c>
    </row>
    <row r="178" spans="15:17">
      <c r="O178" s="2">
        <v>2186</v>
      </c>
      <c r="Q178" s="48">
        <v>0.78472222222235399</v>
      </c>
    </row>
    <row r="179" spans="15:17">
      <c r="O179" s="2">
        <v>2187</v>
      </c>
      <c r="Q179" s="48">
        <v>0.78819444444457698</v>
      </c>
    </row>
    <row r="180" spans="15:17">
      <c r="O180" s="2">
        <v>2188</v>
      </c>
      <c r="Q180" s="48">
        <v>0.79166666666679997</v>
      </c>
    </row>
    <row r="181" spans="15:17">
      <c r="O181" s="2">
        <v>2189</v>
      </c>
      <c r="Q181" s="48">
        <v>0.79513888888902295</v>
      </c>
    </row>
    <row r="182" spans="15:17">
      <c r="O182" s="2">
        <v>2190</v>
      </c>
      <c r="Q182" s="48">
        <v>0.79861111111124605</v>
      </c>
    </row>
    <row r="183" spans="15:17">
      <c r="O183" s="2">
        <v>2191</v>
      </c>
      <c r="Q183" s="48">
        <v>0.80208333333346904</v>
      </c>
    </row>
    <row r="184" spans="15:17">
      <c r="O184" s="2">
        <v>2192</v>
      </c>
      <c r="Q184" s="48">
        <v>0.80555555555569203</v>
      </c>
    </row>
    <row r="185" spans="15:17">
      <c r="O185" s="2">
        <v>2193</v>
      </c>
      <c r="Q185" s="48">
        <v>0.80902777777791501</v>
      </c>
    </row>
    <row r="186" spans="15:17">
      <c r="O186" s="2">
        <v>2194</v>
      </c>
      <c r="Q186" s="48">
        <v>0.812500000000138</v>
      </c>
    </row>
    <row r="187" spans="15:17">
      <c r="O187" s="2">
        <v>2195</v>
      </c>
      <c r="Q187" s="48">
        <v>0.81597222222236099</v>
      </c>
    </row>
    <row r="188" spans="15:17">
      <c r="O188" s="2">
        <v>2196</v>
      </c>
      <c r="Q188" s="48">
        <v>0.81944444444458397</v>
      </c>
    </row>
    <row r="189" spans="15:17">
      <c r="O189" s="2">
        <v>2197</v>
      </c>
      <c r="Q189" s="48">
        <v>0.82291666666680696</v>
      </c>
    </row>
    <row r="190" spans="15:17">
      <c r="O190" s="2">
        <v>2198</v>
      </c>
      <c r="Q190" s="48">
        <v>0.82638888888902995</v>
      </c>
    </row>
    <row r="191" spans="15:17">
      <c r="O191" s="2">
        <v>2199</v>
      </c>
      <c r="Q191" s="48">
        <v>0.82986111111125305</v>
      </c>
    </row>
    <row r="192" spans="15:17">
      <c r="O192" s="2">
        <v>2200</v>
      </c>
      <c r="Q192" s="48">
        <v>0.83333333333347603</v>
      </c>
    </row>
    <row r="193" spans="17:17">
      <c r="Q193" s="48">
        <v>0.83680555555569902</v>
      </c>
    </row>
    <row r="194" spans="17:17">
      <c r="Q194" s="48">
        <v>0.84027777777792201</v>
      </c>
    </row>
    <row r="195" spans="17:17">
      <c r="Q195" s="48">
        <v>0.843750000000145</v>
      </c>
    </row>
    <row r="196" spans="17:17">
      <c r="Q196" s="48">
        <v>0.84722222222236798</v>
      </c>
    </row>
    <row r="197" spans="17:17">
      <c r="Q197" s="48">
        <v>0.85069444444459097</v>
      </c>
    </row>
    <row r="198" spans="17:17">
      <c r="Q198" s="48">
        <v>0.85416666666681396</v>
      </c>
    </row>
    <row r="199" spans="17:17">
      <c r="Q199" s="48">
        <v>0.85763888888903606</v>
      </c>
    </row>
    <row r="200" spans="17:17">
      <c r="Q200" s="48">
        <v>0.86111111111125904</v>
      </c>
    </row>
    <row r="201" spans="17:17">
      <c r="Q201" s="48">
        <v>0.86458333333348203</v>
      </c>
    </row>
    <row r="202" spans="17:17">
      <c r="Q202" s="48">
        <v>0.86805555555570502</v>
      </c>
    </row>
    <row r="203" spans="17:17">
      <c r="Q203" s="48">
        <v>0.871527777777928</v>
      </c>
    </row>
    <row r="204" spans="17:17">
      <c r="Q204" s="48">
        <v>0.87500000000015099</v>
      </c>
    </row>
    <row r="205" spans="17:17">
      <c r="Q205" s="48">
        <v>0.87847222222237398</v>
      </c>
    </row>
    <row r="206" spans="17:17">
      <c r="Q206" s="48">
        <v>0.88194444444459696</v>
      </c>
    </row>
    <row r="207" spans="17:17">
      <c r="Q207" s="48">
        <v>0.88541666666681995</v>
      </c>
    </row>
    <row r="208" spans="17:17">
      <c r="Q208" s="48">
        <v>0.88888888888904305</v>
      </c>
    </row>
    <row r="209" spans="17:17">
      <c r="Q209" s="48">
        <v>0.89236111111126604</v>
      </c>
    </row>
    <row r="210" spans="17:17">
      <c r="Q210" s="48">
        <v>0.89583333333348902</v>
      </c>
    </row>
    <row r="211" spans="17:17">
      <c r="Q211" s="48">
        <v>0.89930555555571201</v>
      </c>
    </row>
    <row r="212" spans="17:17">
      <c r="Q212" s="48">
        <v>0.902777777777935</v>
      </c>
    </row>
    <row r="213" spans="17:17">
      <c r="Q213" s="48">
        <v>0.90625000000015798</v>
      </c>
    </row>
    <row r="214" spans="17:17">
      <c r="Q214" s="48">
        <v>0.90972222222238097</v>
      </c>
    </row>
    <row r="215" spans="17:17">
      <c r="Q215" s="48">
        <v>0.91319444444460396</v>
      </c>
    </row>
    <row r="216" spans="17:17">
      <c r="Q216" s="48">
        <v>0.91666666666682695</v>
      </c>
    </row>
    <row r="217" spans="17:17">
      <c r="Q217" s="48">
        <v>0.92013888888905004</v>
      </c>
    </row>
    <row r="218" spans="17:17">
      <c r="Q218" s="48">
        <v>0.92361111111127303</v>
      </c>
    </row>
    <row r="219" spans="17:17">
      <c r="Q219" s="48">
        <v>0.92708333333349602</v>
      </c>
    </row>
    <row r="220" spans="17:17">
      <c r="Q220" s="48">
        <v>0.93055555555571901</v>
      </c>
    </row>
    <row r="221" spans="17:17">
      <c r="Q221" s="48">
        <v>0.93402777777794199</v>
      </c>
    </row>
    <row r="222" spans="17:17">
      <c r="Q222" s="48">
        <v>0.93750000000016498</v>
      </c>
    </row>
    <row r="223" spans="17:17">
      <c r="Q223" s="48">
        <v>0.94097222222238797</v>
      </c>
    </row>
    <row r="224" spans="17:17">
      <c r="Q224" s="48">
        <v>0.94444444444461095</v>
      </c>
    </row>
    <row r="225" spans="17:17">
      <c r="Q225" s="48">
        <v>0.94791666666683405</v>
      </c>
    </row>
    <row r="226" spans="17:17">
      <c r="Q226" s="48">
        <v>0.95138888888905704</v>
      </c>
    </row>
    <row r="227" spans="17:17">
      <c r="Q227" s="48">
        <v>0.95486111111128003</v>
      </c>
    </row>
    <row r="228" spans="17:17">
      <c r="Q228" s="48">
        <v>0.95833333333350301</v>
      </c>
    </row>
    <row r="229" spans="17:17">
      <c r="Q229" s="48">
        <v>0.961805555555726</v>
      </c>
    </row>
    <row r="230" spans="17:17">
      <c r="Q230" s="48">
        <v>0.96527777777794899</v>
      </c>
    </row>
    <row r="231" spans="17:17">
      <c r="Q231" s="48">
        <v>0.96875000000017197</v>
      </c>
    </row>
    <row r="232" spans="17:17">
      <c r="Q232" s="48">
        <v>0.97222222222239496</v>
      </c>
    </row>
    <row r="233" spans="17:17">
      <c r="Q233" s="48">
        <v>0.97569444444461795</v>
      </c>
    </row>
    <row r="234" spans="17:17">
      <c r="Q234" s="48">
        <v>0.97916666666684105</v>
      </c>
    </row>
    <row r="235" spans="17:17">
      <c r="Q235" s="48">
        <v>0.98263888888906403</v>
      </c>
    </row>
    <row r="236" spans="17:17">
      <c r="Q236" s="48">
        <v>0.98611111111128702</v>
      </c>
    </row>
    <row r="237" spans="17:17">
      <c r="Q237" s="48">
        <v>0.98958333333351001</v>
      </c>
    </row>
    <row r="238" spans="17:17">
      <c r="Q238" s="48">
        <v>0.99305555555573299</v>
      </c>
    </row>
    <row r="239" spans="17:17">
      <c r="Q239" s="48">
        <v>0.99652777777795598</v>
      </c>
    </row>
    <row r="240" spans="17:17">
      <c r="Q240" s="48">
        <v>1.0000000000001801</v>
      </c>
    </row>
    <row r="241" spans="17:17">
      <c r="Q241" s="127"/>
    </row>
    <row r="242" spans="17:17">
      <c r="Q242" s="127"/>
    </row>
    <row r="243" spans="17:17">
      <c r="Q243" s="127"/>
    </row>
    <row r="244" spans="17:17">
      <c r="Q244" s="127"/>
    </row>
    <row r="245" spans="17:17">
      <c r="Q245" s="127"/>
    </row>
    <row r="246" spans="17:17">
      <c r="Q246" s="127"/>
    </row>
    <row r="247" spans="17:17">
      <c r="Q247" s="127"/>
    </row>
    <row r="248" spans="17:17">
      <c r="Q248" s="127"/>
    </row>
    <row r="249" spans="17:17">
      <c r="Q249" s="127"/>
    </row>
    <row r="250" spans="17:17">
      <c r="Q250" s="127"/>
    </row>
    <row r="251" spans="17:17">
      <c r="Q251" s="127"/>
    </row>
  </sheetData>
  <sheetProtection password="DC94" sheet="1" objects="1" scenarios="1"/>
  <mergeCells count="87">
    <mergeCell ref="C40:D40"/>
    <mergeCell ref="E40:F40"/>
    <mergeCell ref="C41:D41"/>
    <mergeCell ref="E41:F41"/>
    <mergeCell ref="A42:B42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2:D12"/>
    <mergeCell ref="E12:F12"/>
    <mergeCell ref="T12:V12"/>
    <mergeCell ref="A6:B6"/>
    <mergeCell ref="C6:F6"/>
    <mergeCell ref="H6:K6"/>
    <mergeCell ref="I9:I10"/>
    <mergeCell ref="J9:J10"/>
    <mergeCell ref="T10:V10"/>
    <mergeCell ref="C11:D11"/>
    <mergeCell ref="E11:F11"/>
    <mergeCell ref="AC8:AH9"/>
    <mergeCell ref="A9:A10"/>
    <mergeCell ref="B9:B10"/>
    <mergeCell ref="C9:D10"/>
    <mergeCell ref="E9:F10"/>
    <mergeCell ref="G9:G10"/>
    <mergeCell ref="H9:H10"/>
    <mergeCell ref="A5:B5"/>
    <mergeCell ref="C5:F5"/>
    <mergeCell ref="H5:K5"/>
    <mergeCell ref="A2:B2"/>
    <mergeCell ref="D3:J3"/>
    <mergeCell ref="A4:B4"/>
    <mergeCell ref="C4:F4"/>
    <mergeCell ref="H4:K4"/>
  </mergeCells>
  <phoneticPr fontId="4"/>
  <dataValidations count="9">
    <dataValidation imeMode="off" allowBlank="1" showInputMessage="1" showErrorMessage="1" prompt="10桁で入力してください" sqref="C4:F4 H4:K4"/>
    <dataValidation type="list" allowBlank="1" showInputMessage="1" showErrorMessage="1" sqref="H6:K6">
      <formula1>"タイムケア,レスパイト"</formula1>
    </dataValidation>
    <dataValidation imeMode="off" allowBlank="1" showInputMessage="1" showErrorMessage="1" sqref="J2 K43:K44"/>
    <dataValidation operator="lessThan" allowBlank="1" showInputMessage="1" showErrorMessage="1" sqref="G11:G41"/>
    <dataValidation type="list" allowBlank="1" showInputMessage="1" showErrorMessage="1" sqref="H7">
      <formula1>"無,有"</formula1>
    </dataValidation>
    <dataValidation type="list" imeMode="off" allowBlank="1" showInputMessage="1" showErrorMessage="1" sqref="I11:I41">
      <formula1>$R$39:$R$40</formula1>
    </dataValidation>
    <dataValidation type="list" allowBlank="1" showInputMessage="1" showErrorMessage="1" sqref="D2">
      <formula1>$P$3:$P$14</formula1>
    </dataValidation>
    <dataValidation type="list" imeMode="disabled" allowBlank="1" showInputMessage="1" sqref="C11:F41">
      <formula1>$Q$3:$Q$240</formula1>
    </dataValidation>
    <dataValidation type="list" allowBlank="1" showInputMessage="1" showErrorMessage="1" error="西暦を数字で入力してください" sqref="A2:B2">
      <formula1>$O$3:$O$192</formula1>
    </dataValidation>
  </dataValidations>
  <pageMargins left="0.74803149606299213" right="0.35433070866141736" top="0.27559055118110237" bottom="0.2755905511811023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Ⅰ型 </vt:lpstr>
      <vt:lpstr>Ⅱ型</vt:lpstr>
      <vt:lpstr>Ⅲ型_小規模</vt:lpstr>
      <vt:lpstr>移動支援（日付なし）</vt:lpstr>
      <vt:lpstr>移動支援 (記入例_日付なし）</vt:lpstr>
      <vt:lpstr>移動支援（日付あり）</vt:lpstr>
      <vt:lpstr>移動支援 (記入例_日付あり）</vt:lpstr>
      <vt:lpstr>日中一時支援</vt:lpstr>
      <vt:lpstr>日中一時支援（記入例）</vt:lpstr>
      <vt:lpstr>生活サポート</vt:lpstr>
      <vt:lpstr>福祉ホーム</vt:lpstr>
      <vt:lpstr>訪問入浴</vt:lpstr>
      <vt:lpstr>'Ⅰ型 '!Print_Area</vt:lpstr>
      <vt:lpstr>Ⅱ型!Print_Area</vt:lpstr>
      <vt:lpstr>Ⅲ型_小規模!Print_Area</vt:lpstr>
      <vt:lpstr>'移動支援 (記入例_日付あり）'!Print_Area</vt:lpstr>
      <vt:lpstr>'移動支援 (記入例_日付なし）'!Print_Area</vt:lpstr>
      <vt:lpstr>'移動支援（日付あり）'!Print_Area</vt:lpstr>
      <vt:lpstr>'移動支援（日付なし）'!Print_Area</vt:lpstr>
      <vt:lpstr>生活サポート!Print_Area</vt:lpstr>
      <vt:lpstr>日中一時支援!Print_Area</vt:lpstr>
      <vt:lpstr>'日中一時支援（記入例）'!Print_Area</vt:lpstr>
      <vt:lpstr>福祉ホーム!Print_Area</vt:lpstr>
      <vt:lpstr>訪問入浴!Print_Area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よしおか　ともひさ</dc:creator>
  <cp:lastModifiedBy>よしおか　ともひさ</cp:lastModifiedBy>
  <cp:lastPrinted>2022-02-04T00:32:59Z</cp:lastPrinted>
  <dcterms:created xsi:type="dcterms:W3CDTF">2021-06-04T08:00:00Z</dcterms:created>
  <dcterms:modified xsi:type="dcterms:W3CDTF">2022-02-08T01:58:07Z</dcterms:modified>
</cp:coreProperties>
</file>