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autoCompressPictures="0"/>
  <mc:AlternateContent xmlns:mc="http://schemas.openxmlformats.org/markup-compatibility/2006">
    <mc:Choice Requires="x15">
      <x15ac:absPath xmlns:x15ac="http://schemas.microsoft.com/office/spreadsheetml/2010/11/ac" url="X:\09  スマートエネルギー導入補助金等\R7 要綱改正作業\事業所用\事業所用スマートエネルギー導入促進補助事業\記入例\"/>
    </mc:Choice>
  </mc:AlternateContent>
  <xr:revisionPtr revIDLastSave="0" documentId="13_ncr:1_{6F8FC1A0-444C-4676-93F8-DB0013E1C944}" xr6:coauthVersionLast="36" xr6:coauthVersionMax="36" xr10:uidLastSave="{00000000-0000-0000-0000-000000000000}"/>
  <bookViews>
    <workbookView xWindow="0" yWindow="-468" windowWidth="20736" windowHeight="11760" tabRatio="500" activeTab="1" xr2:uid="{00000000-000D-0000-FFFF-FFFF00000000}"/>
  </bookViews>
  <sheets>
    <sheet name="計算表（KW） " sheetId="2" r:id="rId1"/>
    <sheet name="計算表（W）" sheetId="1" r:id="rId2"/>
  </sheets>
  <definedNames>
    <definedName name="_xlnm.Print_Area" localSheetId="0">'計算表（KW） '!$A$1:$I$38</definedName>
    <definedName name="_xlnm.Print_Area" localSheetId="1">'計算表（W）'!$A$1:$J$38</definedName>
  </definedNames>
  <calcPr calcId="191029" iterate="1" iterateCount="1" iterateDelta="0.01"/>
  <extLst>
    <ext xmlns:mx="http://schemas.microsoft.com/office/mac/excel/2008/main" uri="{7523E5D3-25F3-A5E0-1632-64F254C22452}">
      <mx:ArchID Flags="2"/>
    </ext>
  </extLst>
</workbook>
</file>

<file path=xl/calcChain.xml><?xml version="1.0" encoding="utf-8"?>
<calcChain xmlns="http://schemas.openxmlformats.org/spreadsheetml/2006/main">
  <c r="J29" i="1" l="1"/>
  <c r="J28" i="1"/>
  <c r="J27" i="1"/>
  <c r="J26" i="1"/>
  <c r="J25" i="1"/>
  <c r="J24" i="1"/>
  <c r="J23" i="1"/>
  <c r="J22" i="1"/>
  <c r="J21" i="1"/>
  <c r="J20" i="1"/>
  <c r="J14" i="1"/>
  <c r="J13" i="1"/>
  <c r="J12" i="1"/>
  <c r="J11" i="1"/>
  <c r="J10" i="1"/>
  <c r="J9" i="1"/>
  <c r="J8" i="1"/>
  <c r="J7" i="1"/>
  <c r="J6" i="1"/>
  <c r="J5" i="1"/>
  <c r="I29" i="2"/>
  <c r="I28" i="2"/>
  <c r="I27" i="2"/>
  <c r="I26" i="2"/>
  <c r="I25" i="2"/>
  <c r="I24" i="2"/>
  <c r="I23" i="2"/>
  <c r="I22" i="2"/>
  <c r="I21" i="2"/>
  <c r="I20" i="2"/>
  <c r="I14" i="2"/>
  <c r="I13" i="2"/>
  <c r="I12" i="2"/>
  <c r="I11" i="2"/>
  <c r="I10" i="2"/>
  <c r="I9" i="2"/>
  <c r="I8" i="2"/>
  <c r="I7" i="2"/>
  <c r="I6" i="2"/>
  <c r="I5" i="2"/>
  <c r="I21" i="1" l="1"/>
  <c r="I22" i="1"/>
  <c r="I23" i="1"/>
  <c r="I24" i="1"/>
  <c r="I25" i="1"/>
  <c r="I26" i="1"/>
  <c r="I27" i="1"/>
  <c r="I28" i="1"/>
  <c r="I29" i="1"/>
  <c r="I20" i="1"/>
  <c r="I6" i="1"/>
  <c r="I7" i="1"/>
  <c r="I8" i="1"/>
  <c r="I9" i="1"/>
  <c r="I10" i="1"/>
  <c r="I11" i="1"/>
  <c r="I12" i="1"/>
  <c r="I13" i="1"/>
  <c r="I14" i="1"/>
  <c r="I5" i="1"/>
  <c r="H21" i="2"/>
  <c r="H22" i="2"/>
  <c r="H23" i="2"/>
  <c r="H24" i="2"/>
  <c r="H25" i="2"/>
  <c r="H26" i="2"/>
  <c r="H27" i="2"/>
  <c r="H28" i="2"/>
  <c r="H29" i="2"/>
  <c r="H20" i="2"/>
  <c r="H6" i="2"/>
  <c r="H7" i="2"/>
  <c r="H8" i="2"/>
  <c r="H9" i="2"/>
  <c r="H10" i="2"/>
  <c r="H11" i="2"/>
  <c r="H12" i="2"/>
  <c r="H13" i="2"/>
  <c r="H14" i="2"/>
  <c r="H5" i="2"/>
  <c r="I30" i="2"/>
  <c r="D35" i="2" s="1"/>
  <c r="H30" i="2"/>
  <c r="J30" i="1" l="1"/>
  <c r="D35" i="1" s="1"/>
  <c r="J15" i="1"/>
  <c r="C35" i="1" s="1"/>
  <c r="I15" i="2"/>
  <c r="C35" i="2" s="1"/>
  <c r="E35" i="2" s="1"/>
  <c r="G35" i="2" s="1"/>
  <c r="I30" i="1"/>
  <c r="I15" i="1"/>
  <c r="H15" i="2"/>
  <c r="E35" i="1" l="1"/>
  <c r="H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5" authorId="0" shapeId="0" xr:uid="{00000000-0006-0000-0100-000001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6" authorId="0" shapeId="0" xr:uid="{00000000-0006-0000-0100-000002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7" authorId="0" shapeId="0" xr:uid="{00000000-0006-0000-0100-000003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8" authorId="0" shapeId="0" xr:uid="{00000000-0006-0000-0100-000004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9" authorId="0" shapeId="0" xr:uid="{00000000-0006-0000-0100-000005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0" authorId="0" shapeId="0" xr:uid="{00000000-0006-0000-0100-000006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1" authorId="0" shapeId="0" xr:uid="{00000000-0006-0000-0100-000007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2" authorId="0" shapeId="0" xr:uid="{00000000-0006-0000-0100-000008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3" authorId="0" shapeId="0" xr:uid="{00000000-0006-0000-0100-000009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4" authorId="0" shapeId="0" xr:uid="{00000000-0006-0000-0100-00000A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List>
</comments>
</file>

<file path=xl/sharedStrings.xml><?xml version="1.0" encoding="utf-8"?>
<sst xmlns="http://schemas.openxmlformats.org/spreadsheetml/2006/main" count="120" uniqueCount="51">
  <si>
    <t>補助対象機器</t>
    <rPh sb="0" eb="4">
      <t>ホジョタイショウ</t>
    </rPh>
    <rPh sb="4" eb="6">
      <t>キキ</t>
    </rPh>
    <phoneticPr fontId="1"/>
  </si>
  <si>
    <t>消費電力</t>
    <rPh sb="0" eb="4">
      <t>ショウヒデンリョク</t>
    </rPh>
    <phoneticPr fontId="1"/>
  </si>
  <si>
    <t>１日使用時間</t>
    <rPh sb="1" eb="2">
      <t>ニチ</t>
    </rPh>
    <rPh sb="2" eb="6">
      <t>シヨウジカン</t>
    </rPh>
    <phoneticPr fontId="1"/>
  </si>
  <si>
    <t>年間使用日数</t>
    <rPh sb="0" eb="2">
      <t>ネンカン</t>
    </rPh>
    <rPh sb="2" eb="4">
      <t>シヨウ</t>
    </rPh>
    <rPh sb="4" eb="6">
      <t>ニッスウ</t>
    </rPh>
    <phoneticPr fontId="1"/>
  </si>
  <si>
    <t>年間消費電力</t>
    <rPh sb="0" eb="2">
      <t>ネンカン</t>
    </rPh>
    <rPh sb="2" eb="4">
      <t>ショウヒ</t>
    </rPh>
    <rPh sb="4" eb="6">
      <t>デンリョク</t>
    </rPh>
    <phoneticPr fontId="1"/>
  </si>
  <si>
    <t>二酸化炭素排出量</t>
    <rPh sb="0" eb="5">
      <t>ニサンカタンソ</t>
    </rPh>
    <rPh sb="5" eb="7">
      <t>ハイシュツリョウ</t>
    </rPh>
    <rPh sb="7" eb="8">
      <t>リョウ</t>
    </rPh>
    <phoneticPr fontId="1"/>
  </si>
  <si>
    <t>個数（台数）</t>
    <rPh sb="0" eb="2">
      <t>コスウ</t>
    </rPh>
    <rPh sb="3" eb="5">
      <t>ダイスウ</t>
    </rPh>
    <phoneticPr fontId="1"/>
  </si>
  <si>
    <t>時間</t>
    <rPh sb="0" eb="2">
      <t>ジカン</t>
    </rPh>
    <phoneticPr fontId="1"/>
  </si>
  <si>
    <t>日数</t>
    <rPh sb="0" eb="2">
      <t>ニッスウ</t>
    </rPh>
    <phoneticPr fontId="1"/>
  </si>
  <si>
    <t>KWｈ</t>
    <phoneticPr fontId="1"/>
  </si>
  <si>
    <t>個（台）</t>
    <rPh sb="0" eb="1">
      <t>コ</t>
    </rPh>
    <rPh sb="2" eb="3">
      <t>ダイ</t>
    </rPh>
    <phoneticPr fontId="1"/>
  </si>
  <si>
    <t>NO</t>
    <phoneticPr fontId="1"/>
  </si>
  <si>
    <t>削減率</t>
    <rPh sb="0" eb="2">
      <t>サクゲン</t>
    </rPh>
    <rPh sb="2" eb="3">
      <t>リツ</t>
    </rPh>
    <phoneticPr fontId="1"/>
  </si>
  <si>
    <t>％</t>
    <phoneticPr fontId="1"/>
  </si>
  <si>
    <t>型式</t>
    <rPh sb="0" eb="2">
      <t>カタシキ</t>
    </rPh>
    <phoneticPr fontId="1"/>
  </si>
  <si>
    <t>この様式は、参考様式です。独自の様式により作成しても差し支えありません。</t>
    <rPh sb="2" eb="4">
      <t>ヨウシキ</t>
    </rPh>
    <rPh sb="6" eb="8">
      <t>サンコウ</t>
    </rPh>
    <rPh sb="8" eb="10">
      <t>ヨウシキ</t>
    </rPh>
    <rPh sb="13" eb="15">
      <t>ドクジ</t>
    </rPh>
    <rPh sb="16" eb="18">
      <t>ヨウシキ</t>
    </rPh>
    <rPh sb="21" eb="23">
      <t>サクセイ</t>
    </rPh>
    <rPh sb="26" eb="27">
      <t>サ</t>
    </rPh>
    <rPh sb="28" eb="29">
      <t>ササ</t>
    </rPh>
    <phoneticPr fontId="1"/>
  </si>
  <si>
    <t>※　算出に当たっては、環境省及び経産省の「温室効果ガス排出算定・報告・公表制度」に従ってください</t>
    <rPh sb="2" eb="4">
      <t>サンシュツ</t>
    </rPh>
    <rPh sb="5" eb="6">
      <t>ア</t>
    </rPh>
    <rPh sb="11" eb="14">
      <t>カンキョウショウ</t>
    </rPh>
    <rPh sb="14" eb="15">
      <t>オヨ</t>
    </rPh>
    <rPh sb="16" eb="19">
      <t>ケイサンショウ</t>
    </rPh>
    <rPh sb="21" eb="23">
      <t>オンシツ</t>
    </rPh>
    <rPh sb="23" eb="25">
      <t>コウカ</t>
    </rPh>
    <rPh sb="27" eb="29">
      <t>ハイシュツ</t>
    </rPh>
    <rPh sb="29" eb="31">
      <t>サンテイ</t>
    </rPh>
    <rPh sb="32" eb="34">
      <t>ホウコク</t>
    </rPh>
    <rPh sb="35" eb="37">
      <t>コウヒョウ</t>
    </rPh>
    <rPh sb="37" eb="39">
      <t>セイド</t>
    </rPh>
    <rPh sb="41" eb="42">
      <t>シタガ</t>
    </rPh>
    <phoneticPr fontId="1"/>
  </si>
  <si>
    <t>kg-CO2</t>
    <phoneticPr fontId="1"/>
  </si>
  <si>
    <t>※　メーカーのカタログ、仕様書、算出根拠となる資料の添付が必要です</t>
    <rPh sb="12" eb="15">
      <t>シヨウショ</t>
    </rPh>
    <rPh sb="16" eb="18">
      <t>サンシュツ</t>
    </rPh>
    <rPh sb="18" eb="20">
      <t>コンキョ</t>
    </rPh>
    <rPh sb="23" eb="25">
      <t>シリョウ</t>
    </rPh>
    <rPh sb="26" eb="28">
      <t>テンプ</t>
    </rPh>
    <rPh sb="29" eb="31">
      <t>ヒツヨウ</t>
    </rPh>
    <phoneticPr fontId="1"/>
  </si>
  <si>
    <r>
      <rPr>
        <sz val="10"/>
        <color theme="1"/>
        <rFont val="ＭＳ Ｐゴシック"/>
        <family val="2"/>
        <charset val="128"/>
        <scheme val="minor"/>
      </rPr>
      <t>K</t>
    </r>
    <r>
      <rPr>
        <sz val="10"/>
        <color theme="1"/>
        <rFont val="ＭＳ Ｐゴシック"/>
        <family val="3"/>
        <charset val="128"/>
        <scheme val="minor"/>
      </rPr>
      <t>W</t>
    </r>
    <phoneticPr fontId="1"/>
  </si>
  <si>
    <t>【補助対象機器】</t>
    <rPh sb="1" eb="3">
      <t>ホジョ</t>
    </rPh>
    <rPh sb="3" eb="5">
      <t>タイショウ</t>
    </rPh>
    <rPh sb="5" eb="7">
      <t>キキ</t>
    </rPh>
    <phoneticPr fontId="1"/>
  </si>
  <si>
    <t>②　補助対象機器</t>
    <rPh sb="2" eb="4">
      <t>ホジョ</t>
    </rPh>
    <rPh sb="4" eb="6">
      <t>タイショウ</t>
    </rPh>
    <rPh sb="6" eb="8">
      <t>キキ</t>
    </rPh>
    <phoneticPr fontId="1"/>
  </si>
  <si>
    <t>③　削減量（①-②）</t>
    <rPh sb="2" eb="4">
      <t>サクゲン</t>
    </rPh>
    <rPh sb="4" eb="5">
      <t>リョウ</t>
    </rPh>
    <phoneticPr fontId="1"/>
  </si>
  <si>
    <t>③/①</t>
    <phoneticPr fontId="1"/>
  </si>
  <si>
    <t>kWｈ</t>
    <phoneticPr fontId="1"/>
  </si>
  <si>
    <t>kg-CO2</t>
    <phoneticPr fontId="1"/>
  </si>
  <si>
    <t>【既設機器】</t>
    <rPh sb="1" eb="3">
      <t>キセツ</t>
    </rPh>
    <rPh sb="3" eb="5">
      <t>キキ</t>
    </rPh>
    <phoneticPr fontId="1"/>
  </si>
  <si>
    <t>二酸化炭素の削減効果算定方法及び算出根拠（W用）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2" eb="23">
      <t>ヨウ</t>
    </rPh>
    <phoneticPr fontId="1"/>
  </si>
  <si>
    <t>二酸化炭素の削減効果算定方法及び算出根拠（ｋW用）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3" eb="24">
      <t>ヨウ</t>
    </rPh>
    <phoneticPr fontId="1"/>
  </si>
  <si>
    <t>灯数</t>
    <rPh sb="0" eb="2">
      <t>トウスウ</t>
    </rPh>
    <phoneticPr fontId="1"/>
  </si>
  <si>
    <t>（灯）</t>
    <rPh sb="1" eb="2">
      <t>トウ</t>
    </rPh>
    <phoneticPr fontId="1"/>
  </si>
  <si>
    <t>kg-CO2</t>
    <phoneticPr fontId="1"/>
  </si>
  <si>
    <t>機器名称</t>
    <rPh sb="0" eb="2">
      <t>キキ</t>
    </rPh>
    <rPh sb="2" eb="4">
      <t>メイショウ</t>
    </rPh>
    <phoneticPr fontId="1"/>
  </si>
  <si>
    <t>W</t>
    <phoneticPr fontId="1"/>
  </si>
  <si>
    <t>W</t>
    <phoneticPr fontId="1"/>
  </si>
  <si>
    <t>①　既設機器</t>
    <rPh sb="2" eb="4">
      <t>キセツ</t>
    </rPh>
    <rPh sb="4" eb="6">
      <t>キキ</t>
    </rPh>
    <phoneticPr fontId="1"/>
  </si>
  <si>
    <t>空調機（夏期）</t>
    <rPh sb="0" eb="3">
      <t>クウチョウキ</t>
    </rPh>
    <rPh sb="4" eb="6">
      <t>カキ</t>
    </rPh>
    <phoneticPr fontId="1"/>
  </si>
  <si>
    <t>ＳＳＳ</t>
    <phoneticPr fontId="1"/>
  </si>
  <si>
    <t>空調機（冬期）</t>
    <rPh sb="4" eb="6">
      <t>トウキ</t>
    </rPh>
    <phoneticPr fontId="1"/>
  </si>
  <si>
    <t>空調機（夏期）</t>
    <phoneticPr fontId="1"/>
  </si>
  <si>
    <t>ＶＶＶ</t>
    <phoneticPr fontId="1"/>
  </si>
  <si>
    <t>高効率空調機（夏期）</t>
    <rPh sb="0" eb="3">
      <t>コウコウリツ</t>
    </rPh>
    <rPh sb="3" eb="6">
      <t>クウチョウキ</t>
    </rPh>
    <rPh sb="7" eb="9">
      <t>カキ</t>
    </rPh>
    <phoneticPr fontId="1"/>
  </si>
  <si>
    <t>ＲＲＲ</t>
    <phoneticPr fontId="1"/>
  </si>
  <si>
    <t>高効率空調機（冬期）</t>
    <rPh sb="0" eb="3">
      <t>コウコウリツ</t>
    </rPh>
    <rPh sb="3" eb="6">
      <t>クウチョウキ</t>
    </rPh>
    <rPh sb="7" eb="9">
      <t>トウキ</t>
    </rPh>
    <phoneticPr fontId="1"/>
  </si>
  <si>
    <t>照明（蛍光灯）</t>
    <rPh sb="0" eb="2">
      <t>ショウメイ</t>
    </rPh>
    <rPh sb="3" eb="6">
      <t>ケイコウトウ</t>
    </rPh>
    <phoneticPr fontId="1"/>
  </si>
  <si>
    <t>ＫＫＳ</t>
    <phoneticPr fontId="1"/>
  </si>
  <si>
    <t>ＱＱＲ</t>
    <phoneticPr fontId="1"/>
  </si>
  <si>
    <t>ＬＥＤ照明器具</t>
    <rPh sb="3" eb="5">
      <t>ショウメイ</t>
    </rPh>
    <rPh sb="5" eb="7">
      <t>キグ</t>
    </rPh>
    <phoneticPr fontId="1"/>
  </si>
  <si>
    <t>ＭＭＭ</t>
    <phoneticPr fontId="1"/>
  </si>
  <si>
    <t>ＮＮＮ</t>
    <phoneticPr fontId="1"/>
  </si>
  <si>
    <r>
      <t>中国電力　排出係数　０．０００５２０</t>
    </r>
    <r>
      <rPr>
        <sz val="10"/>
        <rFont val="ＭＳ Ｐゴシック"/>
        <family val="3"/>
        <charset val="128"/>
        <scheme val="minor"/>
      </rPr>
      <t>（ｔ-CO2/ｋWｈ）</t>
    </r>
    <rPh sb="0" eb="2">
      <t>チュウゴク</t>
    </rPh>
    <rPh sb="2" eb="4">
      <t>デンリョク</t>
    </rPh>
    <rPh sb="5" eb="7">
      <t>ハイシュツ</t>
    </rPh>
    <rPh sb="7" eb="9">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</si>
</sst>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0_ ;[Red]\-#,##0.00\ "/>
    <numFmt numFmtId="178" formatCode="0.0%"/>
    <numFmt numFmtId="179" formatCode="#,###"/>
    <numFmt numFmtId="180" formatCode="0;\-0;;@"/>
    <numFmt numFmtId="181" formatCode="0.0;\-0.0;;@"/>
    <numFmt numFmtId="182" formatCode="0.00;\-0.00;;@"/>
  </numFmts>
  <fonts count="10" x14ac:knownFonts="1">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Ｐゴシック"/>
      <family val="2"/>
      <charset val="128"/>
      <scheme val="minor"/>
    </font>
    <font>
      <sz val="10"/>
      <name val="ＭＳ Ｐゴシック"/>
      <family val="2"/>
      <charset val="128"/>
      <scheme val="minor"/>
    </font>
    <font>
      <sz val="9"/>
      <color indexed="81"/>
      <name val="ＭＳ Ｐゴシック"/>
      <family val="3"/>
      <charset val="128"/>
    </font>
    <font>
      <sz val="1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3">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8">
    <xf numFmtId="0" fontId="0" fillId="0" borderId="0" xfId="0"/>
    <xf numFmtId="0" fontId="2" fillId="0" borderId="1"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38" fontId="2" fillId="0" borderId="6" xfId="1" applyFont="1" applyBorder="1" applyAlignment="1">
      <alignment horizontal="center" vertical="center"/>
    </xf>
    <xf numFmtId="38" fontId="2" fillId="0" borderId="5" xfId="1" applyFont="1" applyBorder="1" applyAlignment="1">
      <alignment horizontal="center" vertical="center"/>
    </xf>
    <xf numFmtId="38" fontId="2" fillId="0" borderId="1" xfId="1" applyFont="1" applyBorder="1" applyAlignment="1">
      <alignment horizontal="center" vertical="center"/>
    </xf>
    <xf numFmtId="176" fontId="2" fillId="0" borderId="6" xfId="1" applyNumberFormat="1" applyFont="1" applyBorder="1" applyAlignment="1">
      <alignment horizontal="center" vertical="center"/>
    </xf>
    <xf numFmtId="40" fontId="2" fillId="0" borderId="6" xfId="1" applyNumberFormat="1" applyFont="1" applyBorder="1" applyAlignment="1">
      <alignment horizontal="center" vertical="center"/>
    </xf>
    <xf numFmtId="40" fontId="2" fillId="0" borderId="5" xfId="1" applyNumberFormat="1" applyFont="1" applyBorder="1" applyAlignment="1">
      <alignment horizontal="center" vertical="center"/>
    </xf>
    <xf numFmtId="176" fontId="2" fillId="0" borderId="1" xfId="1" applyNumberFormat="1" applyFont="1" applyBorder="1" applyAlignment="1">
      <alignment horizontal="center" vertical="center"/>
    </xf>
    <xf numFmtId="9" fontId="2" fillId="0" borderId="0" xfId="2" applyFont="1" applyBorder="1" applyAlignment="1">
      <alignment horizontal="center" vertical="center"/>
    </xf>
    <xf numFmtId="0" fontId="2" fillId="2" borderId="4" xfId="0" applyFont="1" applyFill="1" applyBorder="1" applyAlignment="1">
      <alignment horizontal="center" vertical="center" shrinkToFit="1"/>
    </xf>
    <xf numFmtId="182" fontId="2" fillId="3" borderId="6" xfId="1" applyNumberFormat="1" applyFont="1" applyFill="1" applyBorder="1" applyAlignment="1">
      <alignment horizontal="center" vertical="center"/>
    </xf>
    <xf numFmtId="181" fontId="2" fillId="3" borderId="6" xfId="1" applyNumberFormat="1" applyFont="1" applyFill="1" applyBorder="1" applyAlignment="1">
      <alignment horizontal="center" vertical="center"/>
    </xf>
    <xf numFmtId="181" fontId="2" fillId="3" borderId="1" xfId="1" applyNumberFormat="1" applyFont="1" applyFill="1" applyBorder="1" applyAlignment="1">
      <alignment horizontal="center" vertical="center"/>
    </xf>
    <xf numFmtId="182" fontId="2" fillId="2" borderId="6" xfId="1" applyNumberFormat="1" applyFont="1" applyFill="1" applyBorder="1" applyAlignment="1">
      <alignment horizontal="center" vertical="center"/>
    </xf>
    <xf numFmtId="181" fontId="2" fillId="2" borderId="6" xfId="1" applyNumberFormat="1" applyFont="1" applyFill="1" applyBorder="1" applyAlignment="1">
      <alignment horizontal="center" vertical="center"/>
    </xf>
    <xf numFmtId="181" fontId="2" fillId="2" borderId="1" xfId="1"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8" fontId="7" fillId="4" borderId="1" xfId="2" applyNumberFormat="1" applyFont="1" applyFill="1" applyBorder="1" applyAlignment="1">
      <alignment horizontal="center" vertical="center"/>
    </xf>
    <xf numFmtId="180" fontId="2" fillId="2" borderId="6" xfId="1" applyNumberFormat="1" applyFont="1" applyFill="1" applyBorder="1" applyAlignment="1">
      <alignment horizontal="center" vertical="center"/>
    </xf>
    <xf numFmtId="179" fontId="2" fillId="2" borderId="1" xfId="1" applyNumberFormat="1" applyFont="1" applyFill="1" applyBorder="1" applyAlignment="1">
      <alignment horizontal="center" vertical="center"/>
    </xf>
    <xf numFmtId="180" fontId="2" fillId="3" borderId="6" xfId="1" applyNumberFormat="1" applyFont="1" applyFill="1" applyBorder="1" applyAlignment="1">
      <alignment horizontal="center" vertical="center"/>
    </xf>
    <xf numFmtId="179" fontId="2" fillId="3" borderId="1" xfId="1" applyNumberFormat="1" applyFont="1" applyFill="1" applyBorder="1" applyAlignment="1">
      <alignment horizontal="center" vertical="center"/>
    </xf>
    <xf numFmtId="40" fontId="2" fillId="3" borderId="1" xfId="0" applyNumberFormat="1" applyFont="1" applyFill="1" applyBorder="1" applyAlignment="1">
      <alignment horizontal="center" vertical="center"/>
    </xf>
    <xf numFmtId="40" fontId="2" fillId="2" borderId="1" xfId="0" applyNumberFormat="1" applyFont="1" applyFill="1" applyBorder="1" applyAlignment="1">
      <alignment horizontal="center" vertical="center"/>
    </xf>
    <xf numFmtId="177" fontId="2" fillId="4" borderId="1" xfId="0" applyNumberFormat="1" applyFont="1" applyFill="1" applyBorder="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xf>
    <xf numFmtId="0" fontId="7"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38" fontId="2" fillId="0" borderId="7" xfId="1" applyFont="1" applyBorder="1" applyAlignment="1">
      <alignment horizontal="center" vertical="center"/>
    </xf>
    <xf numFmtId="38" fontId="2" fillId="0" borderId="8" xfId="1" applyFont="1" applyBorder="1" applyAlignment="1">
      <alignment horizontal="center" vertical="center"/>
    </xf>
    <xf numFmtId="38" fontId="2" fillId="0" borderId="13" xfId="1" applyFont="1" applyBorder="1" applyAlignment="1">
      <alignment horizontal="center" vertical="center"/>
    </xf>
    <xf numFmtId="38" fontId="2" fillId="0" borderId="14" xfId="1" applyFont="1" applyBorder="1" applyAlignment="1">
      <alignment horizontal="center" vertical="center"/>
    </xf>
    <xf numFmtId="38" fontId="2" fillId="0" borderId="9" xfId="1" applyFont="1" applyBorder="1" applyAlignment="1">
      <alignment horizontal="center" vertical="center"/>
    </xf>
    <xf numFmtId="38" fontId="2" fillId="0" borderId="10" xfId="1" applyFont="1" applyBorder="1" applyAlignment="1">
      <alignment horizontal="center"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3</xdr:row>
      <xdr:rowOff>198783</xdr:rowOff>
    </xdr:from>
    <xdr:to>
      <xdr:col>6</xdr:col>
      <xdr:colOff>1118151</xdr:colOff>
      <xdr:row>14</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0499" y="894522"/>
          <a:ext cx="6791739" cy="1789043"/>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629478</xdr:colOff>
      <xdr:row>8</xdr:row>
      <xdr:rowOff>99391</xdr:rowOff>
    </xdr:from>
    <xdr:to>
      <xdr:col>4</xdr:col>
      <xdr:colOff>472107</xdr:colOff>
      <xdr:row>10</xdr:row>
      <xdr:rowOff>165651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39108" y="1697934"/>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twoCellAnchor>
    <xdr:from>
      <xdr:col>0</xdr:col>
      <xdr:colOff>248478</xdr:colOff>
      <xdr:row>18</xdr:row>
      <xdr:rowOff>182217</xdr:rowOff>
    </xdr:from>
    <xdr:to>
      <xdr:col>7</xdr:col>
      <xdr:colOff>57978</xdr:colOff>
      <xdr:row>29</xdr:row>
      <xdr:rowOff>24847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48478" y="3528391"/>
          <a:ext cx="6791739" cy="1789043"/>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629479</xdr:colOff>
      <xdr:row>23</xdr:row>
      <xdr:rowOff>41413</xdr:rowOff>
    </xdr:from>
    <xdr:to>
      <xdr:col>4</xdr:col>
      <xdr:colOff>472108</xdr:colOff>
      <xdr:row>25</xdr:row>
      <xdr:rowOff>107673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39109" y="4290391"/>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33131</xdr:rowOff>
    </xdr:from>
    <xdr:to>
      <xdr:col>8</xdr:col>
      <xdr:colOff>41413</xdr:colOff>
      <xdr:row>15</xdr:row>
      <xdr:rowOff>74543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73326" y="935935"/>
          <a:ext cx="6791739" cy="1929847"/>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695739</xdr:colOff>
      <xdr:row>7</xdr:row>
      <xdr:rowOff>165651</xdr:rowOff>
    </xdr:from>
    <xdr:to>
      <xdr:col>4</xdr:col>
      <xdr:colOff>538368</xdr:colOff>
      <xdr:row>10</xdr:row>
      <xdr:rowOff>57977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05369" y="1590260"/>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twoCellAnchor>
    <xdr:from>
      <xdr:col>0</xdr:col>
      <xdr:colOff>231913</xdr:colOff>
      <xdr:row>18</xdr:row>
      <xdr:rowOff>132522</xdr:rowOff>
    </xdr:from>
    <xdr:to>
      <xdr:col>8</xdr:col>
      <xdr:colOff>0</xdr:colOff>
      <xdr:row>29</xdr:row>
      <xdr:rowOff>115956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31913" y="3478696"/>
          <a:ext cx="6791739" cy="1929847"/>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662609</xdr:colOff>
      <xdr:row>22</xdr:row>
      <xdr:rowOff>66260</xdr:rowOff>
    </xdr:from>
    <xdr:to>
      <xdr:col>4</xdr:col>
      <xdr:colOff>505238</xdr:colOff>
      <xdr:row>24</xdr:row>
      <xdr:rowOff>132520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172239" y="4141303"/>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8"/>
  <sheetViews>
    <sheetView view="pageBreakPreview" zoomScale="115" zoomScaleSheetLayoutView="115" workbookViewId="0">
      <selection activeCell="I21" sqref="I21"/>
    </sheetView>
  </sheetViews>
  <sheetFormatPr defaultColWidth="13" defaultRowHeight="12" x14ac:dyDescent="0.2"/>
  <cols>
    <col min="1" max="1" width="3.59765625" style="2" customWidth="1"/>
    <col min="2" max="9" width="14.59765625" style="2" customWidth="1"/>
    <col min="10" max="16384" width="13" style="2"/>
  </cols>
  <sheetData>
    <row r="1" spans="1:9" ht="18.75" customHeight="1" x14ac:dyDescent="0.2">
      <c r="A1" s="2" t="s">
        <v>28</v>
      </c>
      <c r="F1" s="3" t="s">
        <v>15</v>
      </c>
      <c r="G1" s="4"/>
      <c r="H1" s="4"/>
      <c r="I1" s="4"/>
    </row>
    <row r="2" spans="1:9" ht="19.5" customHeight="1" x14ac:dyDescent="0.2">
      <c r="A2" s="2" t="s">
        <v>26</v>
      </c>
      <c r="G2" s="53" t="s">
        <v>50</v>
      </c>
    </row>
    <row r="3" spans="1:9" ht="16.5" customHeight="1" x14ac:dyDescent="0.2">
      <c r="A3" s="55" t="s">
        <v>11</v>
      </c>
      <c r="B3" s="55" t="s">
        <v>32</v>
      </c>
      <c r="C3" s="57" t="s">
        <v>14</v>
      </c>
      <c r="D3" s="14" t="s">
        <v>1</v>
      </c>
      <c r="E3" s="15" t="s">
        <v>6</v>
      </c>
      <c r="F3" s="15" t="s">
        <v>2</v>
      </c>
      <c r="G3" s="15" t="s">
        <v>3</v>
      </c>
      <c r="H3" s="15" t="s">
        <v>4</v>
      </c>
      <c r="I3" s="15" t="s">
        <v>5</v>
      </c>
    </row>
    <row r="4" spans="1:9" ht="16.5" customHeight="1" x14ac:dyDescent="0.2">
      <c r="A4" s="56"/>
      <c r="B4" s="56"/>
      <c r="C4" s="58"/>
      <c r="D4" s="19" t="s">
        <v>19</v>
      </c>
      <c r="E4" s="16" t="s">
        <v>10</v>
      </c>
      <c r="F4" s="16" t="s">
        <v>7</v>
      </c>
      <c r="G4" s="16" t="s">
        <v>8</v>
      </c>
      <c r="H4" s="16" t="s">
        <v>9</v>
      </c>
      <c r="I4" s="16" t="s">
        <v>17</v>
      </c>
    </row>
    <row r="5" spans="1:9" ht="13.5" customHeight="1" x14ac:dyDescent="0.2">
      <c r="A5" s="17">
        <v>1</v>
      </c>
      <c r="B5" s="54" t="s">
        <v>36</v>
      </c>
      <c r="C5" s="18" t="s">
        <v>37</v>
      </c>
      <c r="D5" s="32">
        <v>5.5</v>
      </c>
      <c r="E5" s="28">
        <v>1</v>
      </c>
      <c r="F5" s="28">
        <v>8</v>
      </c>
      <c r="G5" s="28">
        <v>100</v>
      </c>
      <c r="H5" s="46">
        <f>ROUNDUP(D5*E5*F5*G5,0)</f>
        <v>4400</v>
      </c>
      <c r="I5" s="41">
        <f>ROUNDUP(0.52*H5,1)</f>
        <v>2288</v>
      </c>
    </row>
    <row r="6" spans="1:9" ht="13.5" customHeight="1" x14ac:dyDescent="0.2">
      <c r="A6" s="17">
        <v>2</v>
      </c>
      <c r="B6" s="54" t="s">
        <v>38</v>
      </c>
      <c r="C6" s="18"/>
      <c r="D6" s="32">
        <v>4.5</v>
      </c>
      <c r="E6" s="28">
        <v>1</v>
      </c>
      <c r="F6" s="28">
        <v>8</v>
      </c>
      <c r="G6" s="28">
        <v>80</v>
      </c>
      <c r="H6" s="46">
        <f>ROUNDUP(D6*E6*F6*G6,0)</f>
        <v>2880</v>
      </c>
      <c r="I6" s="41">
        <f>ROUNDUP(0.52*H6,1)</f>
        <v>1497.6</v>
      </c>
    </row>
    <row r="7" spans="1:9" ht="13.5" customHeight="1" x14ac:dyDescent="0.2">
      <c r="A7" s="17">
        <v>3</v>
      </c>
      <c r="B7" s="54" t="s">
        <v>39</v>
      </c>
      <c r="C7" s="18" t="s">
        <v>40</v>
      </c>
      <c r="D7" s="32">
        <v>6.6</v>
      </c>
      <c r="E7" s="28">
        <v>2</v>
      </c>
      <c r="F7" s="28">
        <v>10</v>
      </c>
      <c r="G7" s="28">
        <v>100</v>
      </c>
      <c r="H7" s="46">
        <f t="shared" ref="H7:H14" si="0">ROUNDUP(D7*E7*F7*G7,0)</f>
        <v>13200</v>
      </c>
      <c r="I7" s="41">
        <f>ROUNDUP(0.52*H7,1)</f>
        <v>6864</v>
      </c>
    </row>
    <row r="8" spans="1:9" ht="13.5" customHeight="1" x14ac:dyDescent="0.2">
      <c r="A8" s="17">
        <v>4</v>
      </c>
      <c r="B8" s="54" t="s">
        <v>38</v>
      </c>
      <c r="C8" s="18"/>
      <c r="D8" s="32">
        <v>5.8</v>
      </c>
      <c r="E8" s="28">
        <v>2</v>
      </c>
      <c r="F8" s="28">
        <v>10</v>
      </c>
      <c r="G8" s="28">
        <v>80</v>
      </c>
      <c r="H8" s="46">
        <f t="shared" si="0"/>
        <v>9280</v>
      </c>
      <c r="I8" s="41">
        <f>ROUNDUP(0.52*H8,1)</f>
        <v>4825.6000000000004</v>
      </c>
    </row>
    <row r="9" spans="1:9" ht="13.5" customHeight="1" x14ac:dyDescent="0.2">
      <c r="A9" s="17">
        <v>5</v>
      </c>
      <c r="B9" s="18"/>
      <c r="C9" s="18"/>
      <c r="D9" s="32"/>
      <c r="E9" s="28"/>
      <c r="F9" s="28"/>
      <c r="G9" s="28"/>
      <c r="H9" s="46">
        <f t="shared" si="0"/>
        <v>0</v>
      </c>
      <c r="I9" s="41">
        <f>ROUNDUP(0.52*H9,1)</f>
        <v>0</v>
      </c>
    </row>
    <row r="10" spans="1:9" ht="13.5" customHeight="1" x14ac:dyDescent="0.2">
      <c r="A10" s="17">
        <v>6</v>
      </c>
      <c r="B10" s="18"/>
      <c r="C10" s="18"/>
      <c r="D10" s="32"/>
      <c r="E10" s="28"/>
      <c r="F10" s="28"/>
      <c r="G10" s="28"/>
      <c r="H10" s="46">
        <f t="shared" si="0"/>
        <v>0</v>
      </c>
      <c r="I10" s="41">
        <f>ROUNDUP(0.52*H10,1)</f>
        <v>0</v>
      </c>
    </row>
    <row r="11" spans="1:9" ht="13.5" customHeight="1" x14ac:dyDescent="0.2">
      <c r="A11" s="17">
        <v>7</v>
      </c>
      <c r="B11" s="18"/>
      <c r="C11" s="18"/>
      <c r="D11" s="32"/>
      <c r="E11" s="28"/>
      <c r="F11" s="28"/>
      <c r="G11" s="28"/>
      <c r="H11" s="46">
        <f t="shared" si="0"/>
        <v>0</v>
      </c>
      <c r="I11" s="41">
        <f>ROUNDUP(0.52*H11,1)</f>
        <v>0</v>
      </c>
    </row>
    <row r="12" spans="1:9" ht="13.5" customHeight="1" x14ac:dyDescent="0.2">
      <c r="A12" s="17">
        <v>8</v>
      </c>
      <c r="B12" s="18"/>
      <c r="C12" s="18"/>
      <c r="D12" s="32"/>
      <c r="E12" s="28"/>
      <c r="F12" s="28"/>
      <c r="G12" s="28"/>
      <c r="H12" s="46">
        <f t="shared" si="0"/>
        <v>0</v>
      </c>
      <c r="I12" s="41">
        <f>ROUNDUP(0.52*H12,1)</f>
        <v>0</v>
      </c>
    </row>
    <row r="13" spans="1:9" ht="13.5" customHeight="1" x14ac:dyDescent="0.2">
      <c r="A13" s="17">
        <v>9</v>
      </c>
      <c r="B13" s="18"/>
      <c r="C13" s="18"/>
      <c r="D13" s="32"/>
      <c r="E13" s="28"/>
      <c r="F13" s="28"/>
      <c r="G13" s="28"/>
      <c r="H13" s="46">
        <f t="shared" si="0"/>
        <v>0</v>
      </c>
      <c r="I13" s="41">
        <f>ROUNDUP(0.52*H13,1)</f>
        <v>0</v>
      </c>
    </row>
    <row r="14" spans="1:9" ht="13.5" customHeight="1" x14ac:dyDescent="0.2">
      <c r="A14" s="19">
        <v>10</v>
      </c>
      <c r="B14" s="20"/>
      <c r="C14" s="20"/>
      <c r="D14" s="33"/>
      <c r="E14" s="29"/>
      <c r="F14" s="29"/>
      <c r="G14" s="29"/>
      <c r="H14" s="46">
        <f t="shared" si="0"/>
        <v>0</v>
      </c>
      <c r="I14" s="41">
        <f>ROUNDUP(0.52*H14,1)</f>
        <v>0</v>
      </c>
    </row>
    <row r="15" spans="1:9" x14ac:dyDescent="0.2">
      <c r="A15" s="1"/>
      <c r="B15" s="1"/>
      <c r="C15" s="1"/>
      <c r="D15" s="30"/>
      <c r="E15" s="30"/>
      <c r="F15" s="30"/>
      <c r="G15" s="30"/>
      <c r="H15" s="47">
        <f>SUM(H5:H14)</f>
        <v>29760</v>
      </c>
      <c r="I15" s="42">
        <f>SUM(I5:I14)</f>
        <v>15475.2</v>
      </c>
    </row>
    <row r="16" spans="1:9" ht="7.5" customHeight="1" x14ac:dyDescent="0.2"/>
    <row r="17" spans="1:9" ht="19.5" customHeight="1" x14ac:dyDescent="0.2">
      <c r="A17" s="2" t="s">
        <v>20</v>
      </c>
    </row>
    <row r="18" spans="1:9" ht="16.5" customHeight="1" x14ac:dyDescent="0.2">
      <c r="A18" s="59" t="s">
        <v>11</v>
      </c>
      <c r="B18" s="59" t="s">
        <v>0</v>
      </c>
      <c r="C18" s="61" t="s">
        <v>14</v>
      </c>
      <c r="D18" s="21" t="s">
        <v>1</v>
      </c>
      <c r="E18" s="22" t="s">
        <v>6</v>
      </c>
      <c r="F18" s="22" t="s">
        <v>2</v>
      </c>
      <c r="G18" s="22" t="s">
        <v>3</v>
      </c>
      <c r="H18" s="22" t="s">
        <v>4</v>
      </c>
      <c r="I18" s="22" t="s">
        <v>5</v>
      </c>
    </row>
    <row r="19" spans="1:9" ht="16.5" customHeight="1" x14ac:dyDescent="0.2">
      <c r="A19" s="60"/>
      <c r="B19" s="60"/>
      <c r="C19" s="62"/>
      <c r="D19" s="25" t="s">
        <v>19</v>
      </c>
      <c r="E19" s="23" t="s">
        <v>10</v>
      </c>
      <c r="F19" s="23" t="s">
        <v>7</v>
      </c>
      <c r="G19" s="23" t="s">
        <v>8</v>
      </c>
      <c r="H19" s="23" t="s">
        <v>9</v>
      </c>
      <c r="I19" s="23" t="s">
        <v>31</v>
      </c>
    </row>
    <row r="20" spans="1:9" ht="13.5" customHeight="1" x14ac:dyDescent="0.2">
      <c r="A20" s="24">
        <v>1</v>
      </c>
      <c r="B20" s="54" t="s">
        <v>41</v>
      </c>
      <c r="C20" s="18" t="s">
        <v>42</v>
      </c>
      <c r="D20" s="32">
        <v>4.4000000000000004</v>
      </c>
      <c r="E20" s="28">
        <v>1</v>
      </c>
      <c r="F20" s="28">
        <v>8</v>
      </c>
      <c r="G20" s="28">
        <v>100</v>
      </c>
      <c r="H20" s="48">
        <f>ROUNDUP(D20*E20*F20*G20,0)</f>
        <v>3520</v>
      </c>
      <c r="I20" s="38">
        <f>ROUNDUP(0.52*H20,1)</f>
        <v>1830.4</v>
      </c>
    </row>
    <row r="21" spans="1:9" ht="13.5" customHeight="1" x14ac:dyDescent="0.2">
      <c r="A21" s="24">
        <v>2</v>
      </c>
      <c r="B21" s="54" t="s">
        <v>43</v>
      </c>
      <c r="C21" s="18"/>
      <c r="D21" s="32">
        <v>3.7</v>
      </c>
      <c r="E21" s="28">
        <v>1</v>
      </c>
      <c r="F21" s="28">
        <v>8</v>
      </c>
      <c r="G21" s="28">
        <v>80</v>
      </c>
      <c r="H21" s="48">
        <f>ROUNDUP(D21*E21*F21*G21,0)</f>
        <v>2368</v>
      </c>
      <c r="I21" s="38">
        <f>ROUNDUP(0.52*H21,1)</f>
        <v>1231.3999999999999</v>
      </c>
    </row>
    <row r="22" spans="1:9" ht="13.5" customHeight="1" x14ac:dyDescent="0.2">
      <c r="A22" s="24">
        <v>3</v>
      </c>
      <c r="B22" s="54" t="s">
        <v>41</v>
      </c>
      <c r="C22" s="18" t="s">
        <v>37</v>
      </c>
      <c r="D22" s="32">
        <v>5.3</v>
      </c>
      <c r="E22" s="28">
        <v>2</v>
      </c>
      <c r="F22" s="28">
        <v>10</v>
      </c>
      <c r="G22" s="28">
        <v>100</v>
      </c>
      <c r="H22" s="48">
        <f>ROUNDUP(D22*E22*F22*G22,0)</f>
        <v>10600</v>
      </c>
      <c r="I22" s="38">
        <f>ROUNDUP(0.52*H22,1)</f>
        <v>5512</v>
      </c>
    </row>
    <row r="23" spans="1:9" ht="13.5" customHeight="1" x14ac:dyDescent="0.2">
      <c r="A23" s="24">
        <v>4</v>
      </c>
      <c r="B23" s="54" t="s">
        <v>43</v>
      </c>
      <c r="C23" s="18"/>
      <c r="D23" s="32">
        <v>4.4000000000000004</v>
      </c>
      <c r="E23" s="28">
        <v>2</v>
      </c>
      <c r="F23" s="28">
        <v>10</v>
      </c>
      <c r="G23" s="28">
        <v>80</v>
      </c>
      <c r="H23" s="48">
        <f t="shared" ref="H23:H29" si="1">ROUNDUP(D23*E23*F23*G23,0)</f>
        <v>7040</v>
      </c>
      <c r="I23" s="38">
        <f>ROUNDUP(0.52*H23,1)</f>
        <v>3660.8</v>
      </c>
    </row>
    <row r="24" spans="1:9" ht="13.5" customHeight="1" x14ac:dyDescent="0.2">
      <c r="A24" s="24">
        <v>5</v>
      </c>
      <c r="B24" s="18"/>
      <c r="C24" s="18"/>
      <c r="D24" s="32"/>
      <c r="E24" s="28"/>
      <c r="F24" s="28"/>
      <c r="G24" s="28"/>
      <c r="H24" s="48">
        <f t="shared" si="1"/>
        <v>0</v>
      </c>
      <c r="I24" s="38">
        <f>ROUNDUP(0.52*H24,1)</f>
        <v>0</v>
      </c>
    </row>
    <row r="25" spans="1:9" ht="13.5" customHeight="1" x14ac:dyDescent="0.2">
      <c r="A25" s="24">
        <v>6</v>
      </c>
      <c r="B25" s="18"/>
      <c r="C25" s="18"/>
      <c r="D25" s="32"/>
      <c r="E25" s="28"/>
      <c r="F25" s="28"/>
      <c r="G25" s="28"/>
      <c r="H25" s="48">
        <f t="shared" si="1"/>
        <v>0</v>
      </c>
      <c r="I25" s="38">
        <f>ROUNDUP(0.52*H25,1)</f>
        <v>0</v>
      </c>
    </row>
    <row r="26" spans="1:9" ht="13.5" customHeight="1" x14ac:dyDescent="0.2">
      <c r="A26" s="24">
        <v>7</v>
      </c>
      <c r="B26" s="18"/>
      <c r="C26" s="18"/>
      <c r="D26" s="32"/>
      <c r="E26" s="28"/>
      <c r="F26" s="28"/>
      <c r="G26" s="28"/>
      <c r="H26" s="48">
        <f t="shared" si="1"/>
        <v>0</v>
      </c>
      <c r="I26" s="38">
        <f>ROUNDUP(0.52*H26,1)</f>
        <v>0</v>
      </c>
    </row>
    <row r="27" spans="1:9" ht="13.5" customHeight="1" x14ac:dyDescent="0.2">
      <c r="A27" s="24">
        <v>8</v>
      </c>
      <c r="B27" s="18"/>
      <c r="C27" s="18"/>
      <c r="D27" s="32"/>
      <c r="E27" s="28"/>
      <c r="F27" s="28"/>
      <c r="G27" s="28"/>
      <c r="H27" s="48">
        <f t="shared" si="1"/>
        <v>0</v>
      </c>
      <c r="I27" s="38">
        <f>ROUNDUP(0.52*H27,1)</f>
        <v>0</v>
      </c>
    </row>
    <row r="28" spans="1:9" ht="13.5" customHeight="1" x14ac:dyDescent="0.2">
      <c r="A28" s="24">
        <v>9</v>
      </c>
      <c r="B28" s="18"/>
      <c r="C28" s="18"/>
      <c r="D28" s="32"/>
      <c r="E28" s="28"/>
      <c r="F28" s="28"/>
      <c r="G28" s="28"/>
      <c r="H28" s="48">
        <f t="shared" si="1"/>
        <v>0</v>
      </c>
      <c r="I28" s="38">
        <f>ROUNDUP(0.52*H28,1)</f>
        <v>0</v>
      </c>
    </row>
    <row r="29" spans="1:9" ht="13.5" customHeight="1" x14ac:dyDescent="0.2">
      <c r="A29" s="25">
        <v>10</v>
      </c>
      <c r="B29" s="20"/>
      <c r="C29" s="20"/>
      <c r="D29" s="33"/>
      <c r="E29" s="29"/>
      <c r="F29" s="29"/>
      <c r="G29" s="29"/>
      <c r="H29" s="48">
        <f t="shared" si="1"/>
        <v>0</v>
      </c>
      <c r="I29" s="38">
        <f>ROUNDUP(0.52*H29,1)</f>
        <v>0</v>
      </c>
    </row>
    <row r="30" spans="1:9" x14ac:dyDescent="0.2">
      <c r="A30" s="1"/>
      <c r="B30" s="1"/>
      <c r="C30" s="1"/>
      <c r="D30" s="30"/>
      <c r="E30" s="30"/>
      <c r="F30" s="30"/>
      <c r="G30" s="30"/>
      <c r="H30" s="49">
        <f>SUM(H20:H29)</f>
        <v>23528</v>
      </c>
      <c r="I30" s="39">
        <f>SUM(I20:I29)</f>
        <v>12234.599999999999</v>
      </c>
    </row>
    <row r="32" spans="1:9" x14ac:dyDescent="0.2">
      <c r="C32" s="9" t="s">
        <v>35</v>
      </c>
      <c r="D32" s="10" t="s">
        <v>21</v>
      </c>
      <c r="E32" s="11" t="s">
        <v>22</v>
      </c>
      <c r="G32" s="12" t="s">
        <v>12</v>
      </c>
    </row>
    <row r="33" spans="1:7" x14ac:dyDescent="0.2">
      <c r="C33" s="5" t="s">
        <v>5</v>
      </c>
      <c r="D33" s="7" t="s">
        <v>5</v>
      </c>
      <c r="E33" s="12" t="s">
        <v>5</v>
      </c>
      <c r="G33" s="12" t="s">
        <v>23</v>
      </c>
    </row>
    <row r="34" spans="1:7" x14ac:dyDescent="0.2">
      <c r="C34" s="6" t="s">
        <v>17</v>
      </c>
      <c r="D34" s="8" t="s">
        <v>17</v>
      </c>
      <c r="E34" s="13" t="s">
        <v>17</v>
      </c>
      <c r="G34" s="12" t="s">
        <v>13</v>
      </c>
    </row>
    <row r="35" spans="1:7" ht="17.25" customHeight="1" x14ac:dyDescent="0.2">
      <c r="C35" s="51">
        <f>I15</f>
        <v>15475.2</v>
      </c>
      <c r="D35" s="50">
        <f>I30</f>
        <v>12234.599999999999</v>
      </c>
      <c r="E35" s="52">
        <f>C35-D35</f>
        <v>3240.6000000000022</v>
      </c>
      <c r="G35" s="45">
        <f>ROUNDDOWN(E35/C35,3)</f>
        <v>0.20899999999999999</v>
      </c>
    </row>
    <row r="36" spans="1:7" ht="4.5" customHeight="1" x14ac:dyDescent="0.2">
      <c r="C36" s="26"/>
      <c r="D36" s="26"/>
      <c r="E36" s="26"/>
      <c r="G36" s="35"/>
    </row>
    <row r="37" spans="1:7" x14ac:dyDescent="0.2">
      <c r="A37" s="2" t="s">
        <v>18</v>
      </c>
    </row>
    <row r="38" spans="1:7" x14ac:dyDescent="0.2">
      <c r="A38" s="2" t="s">
        <v>16</v>
      </c>
    </row>
  </sheetData>
  <mergeCells count="6">
    <mergeCell ref="A3:A4"/>
    <mergeCell ref="B3:B4"/>
    <mergeCell ref="C3:C4"/>
    <mergeCell ref="A18:A19"/>
    <mergeCell ref="B18:B19"/>
    <mergeCell ref="C18:C19"/>
  </mergeCells>
  <phoneticPr fontId="1"/>
  <printOptions horizontalCentered="1"/>
  <pageMargins left="0.70866141732283472" right="0.70866141732283472" top="0.55118110236220474" bottom="0.55118110236220474" header="0.31496062992125984" footer="0.31496062992125984"/>
  <pageSetup paperSize="9"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8"/>
  <sheetViews>
    <sheetView tabSelected="1" view="pageBreakPreview" zoomScale="115" zoomScaleSheetLayoutView="115" workbookViewId="0">
      <selection activeCell="H35" sqref="H35"/>
    </sheetView>
  </sheetViews>
  <sheetFormatPr defaultColWidth="13" defaultRowHeight="12" x14ac:dyDescent="0.2"/>
  <cols>
    <col min="1" max="1" width="3.59765625" style="2" customWidth="1"/>
    <col min="2" max="4" width="14.59765625" style="2" customWidth="1"/>
    <col min="5" max="6" width="7.59765625" style="2" customWidth="1"/>
    <col min="7" max="10" width="14.59765625" style="2" customWidth="1"/>
    <col min="11" max="16384" width="13" style="2"/>
  </cols>
  <sheetData>
    <row r="1" spans="1:10" ht="18.75" customHeight="1" x14ac:dyDescent="0.2">
      <c r="A1" s="2" t="s">
        <v>27</v>
      </c>
      <c r="G1" s="3" t="s">
        <v>15</v>
      </c>
      <c r="H1" s="4"/>
      <c r="I1" s="4"/>
      <c r="J1" s="4"/>
    </row>
    <row r="2" spans="1:10" ht="19.5" customHeight="1" x14ac:dyDescent="0.2">
      <c r="A2" s="2" t="s">
        <v>26</v>
      </c>
      <c r="H2" s="53" t="s">
        <v>50</v>
      </c>
    </row>
    <row r="3" spans="1:10" ht="16.5" customHeight="1" x14ac:dyDescent="0.2">
      <c r="A3" s="55" t="s">
        <v>11</v>
      </c>
      <c r="B3" s="55" t="s">
        <v>32</v>
      </c>
      <c r="C3" s="57" t="s">
        <v>14</v>
      </c>
      <c r="D3" s="14" t="s">
        <v>1</v>
      </c>
      <c r="E3" s="36" t="s">
        <v>6</v>
      </c>
      <c r="F3" s="15" t="s">
        <v>29</v>
      </c>
      <c r="G3" s="15" t="s">
        <v>2</v>
      </c>
      <c r="H3" s="15" t="s">
        <v>3</v>
      </c>
      <c r="I3" s="15" t="s">
        <v>4</v>
      </c>
      <c r="J3" s="15" t="s">
        <v>5</v>
      </c>
    </row>
    <row r="4" spans="1:10" ht="16.5" customHeight="1" x14ac:dyDescent="0.2">
      <c r="A4" s="56"/>
      <c r="B4" s="56"/>
      <c r="C4" s="58"/>
      <c r="D4" s="16" t="s">
        <v>33</v>
      </c>
      <c r="E4" s="16" t="s">
        <v>10</v>
      </c>
      <c r="F4" s="16" t="s">
        <v>30</v>
      </c>
      <c r="G4" s="16" t="s">
        <v>7</v>
      </c>
      <c r="H4" s="16" t="s">
        <v>8</v>
      </c>
      <c r="I4" s="16" t="s">
        <v>24</v>
      </c>
      <c r="J4" s="16" t="s">
        <v>17</v>
      </c>
    </row>
    <row r="5" spans="1:10" ht="13.5" customHeight="1" x14ac:dyDescent="0.2">
      <c r="A5" s="17">
        <v>1</v>
      </c>
      <c r="B5" s="18" t="s">
        <v>44</v>
      </c>
      <c r="C5" s="18" t="s">
        <v>45</v>
      </c>
      <c r="D5" s="31">
        <v>120</v>
      </c>
      <c r="E5" s="28">
        <v>10</v>
      </c>
      <c r="F5" s="28">
        <v>10</v>
      </c>
      <c r="G5" s="28">
        <v>12</v>
      </c>
      <c r="H5" s="28">
        <v>300</v>
      </c>
      <c r="I5" s="40">
        <f>ROUNDUP((D5*E5*G5*H5)/1000,2)</f>
        <v>4320</v>
      </c>
      <c r="J5" s="41">
        <f>ROUNDUP(0.52*I5,1)</f>
        <v>2246.4</v>
      </c>
    </row>
    <row r="6" spans="1:10" ht="13.5" customHeight="1" x14ac:dyDescent="0.2">
      <c r="A6" s="17">
        <v>2</v>
      </c>
      <c r="B6" s="18" t="s">
        <v>44</v>
      </c>
      <c r="C6" s="18" t="s">
        <v>46</v>
      </c>
      <c r="D6" s="31">
        <v>88</v>
      </c>
      <c r="E6" s="28">
        <v>15</v>
      </c>
      <c r="F6" s="28">
        <v>30</v>
      </c>
      <c r="G6" s="28">
        <v>12</v>
      </c>
      <c r="H6" s="28">
        <v>150</v>
      </c>
      <c r="I6" s="40">
        <f t="shared" ref="I6:I14" si="0">ROUNDUP((D6*E6*G6*H6)/1000,2)</f>
        <v>2376</v>
      </c>
      <c r="J6" s="41">
        <f>ROUNDUP(0.52*I6,1)</f>
        <v>1235.5999999999999</v>
      </c>
    </row>
    <row r="7" spans="1:10" ht="13.5" customHeight="1" x14ac:dyDescent="0.2">
      <c r="A7" s="17">
        <v>3</v>
      </c>
      <c r="B7" s="18"/>
      <c r="C7" s="18"/>
      <c r="D7" s="31"/>
      <c r="E7" s="28"/>
      <c r="F7" s="28"/>
      <c r="G7" s="28"/>
      <c r="H7" s="28"/>
      <c r="I7" s="40">
        <f t="shared" si="0"/>
        <v>0</v>
      </c>
      <c r="J7" s="41">
        <f>ROUNDUP(0.52*I7,1)</f>
        <v>0</v>
      </c>
    </row>
    <row r="8" spans="1:10" ht="13.5" customHeight="1" x14ac:dyDescent="0.2">
      <c r="A8" s="17">
        <v>4</v>
      </c>
      <c r="B8" s="18"/>
      <c r="C8" s="18"/>
      <c r="D8" s="31"/>
      <c r="E8" s="28"/>
      <c r="F8" s="28"/>
      <c r="G8" s="28"/>
      <c r="H8" s="28"/>
      <c r="I8" s="40">
        <f t="shared" si="0"/>
        <v>0</v>
      </c>
      <c r="J8" s="41">
        <f>ROUNDUP(0.52*I8,1)</f>
        <v>0</v>
      </c>
    </row>
    <row r="9" spans="1:10" ht="13.5" customHeight="1" x14ac:dyDescent="0.2">
      <c r="A9" s="17">
        <v>5</v>
      </c>
      <c r="B9" s="18"/>
      <c r="C9" s="18"/>
      <c r="D9" s="31"/>
      <c r="E9" s="28"/>
      <c r="F9" s="28"/>
      <c r="G9" s="28"/>
      <c r="H9" s="28"/>
      <c r="I9" s="40">
        <f t="shared" si="0"/>
        <v>0</v>
      </c>
      <c r="J9" s="41">
        <f>ROUNDUP(0.52*I9,1)</f>
        <v>0</v>
      </c>
    </row>
    <row r="10" spans="1:10" ht="13.5" customHeight="1" x14ac:dyDescent="0.2">
      <c r="A10" s="17">
        <v>6</v>
      </c>
      <c r="B10" s="18"/>
      <c r="C10" s="18"/>
      <c r="D10" s="31"/>
      <c r="E10" s="28"/>
      <c r="F10" s="28"/>
      <c r="G10" s="28"/>
      <c r="H10" s="28"/>
      <c r="I10" s="40">
        <f t="shared" si="0"/>
        <v>0</v>
      </c>
      <c r="J10" s="41">
        <f>ROUNDUP(0.52*I10,1)</f>
        <v>0</v>
      </c>
    </row>
    <row r="11" spans="1:10" ht="13.5" customHeight="1" x14ac:dyDescent="0.2">
      <c r="A11" s="17">
        <v>7</v>
      </c>
      <c r="B11" s="18"/>
      <c r="C11" s="18"/>
      <c r="D11" s="31"/>
      <c r="E11" s="28"/>
      <c r="F11" s="28"/>
      <c r="G11" s="28"/>
      <c r="H11" s="28"/>
      <c r="I11" s="40">
        <f t="shared" si="0"/>
        <v>0</v>
      </c>
      <c r="J11" s="41">
        <f>ROUNDUP(0.52*I11,1)</f>
        <v>0</v>
      </c>
    </row>
    <row r="12" spans="1:10" ht="13.5" customHeight="1" x14ac:dyDescent="0.2">
      <c r="A12" s="17">
        <v>8</v>
      </c>
      <c r="B12" s="18"/>
      <c r="C12" s="18"/>
      <c r="D12" s="31"/>
      <c r="E12" s="28"/>
      <c r="F12" s="28"/>
      <c r="G12" s="28"/>
      <c r="H12" s="28"/>
      <c r="I12" s="40">
        <f t="shared" si="0"/>
        <v>0</v>
      </c>
      <c r="J12" s="41">
        <f>ROUNDUP(0.52*I12,1)</f>
        <v>0</v>
      </c>
    </row>
    <row r="13" spans="1:10" ht="13.5" customHeight="1" x14ac:dyDescent="0.2">
      <c r="A13" s="17">
        <v>9</v>
      </c>
      <c r="B13" s="18"/>
      <c r="C13" s="18"/>
      <c r="D13" s="31"/>
      <c r="E13" s="28"/>
      <c r="F13" s="28"/>
      <c r="G13" s="28"/>
      <c r="H13" s="28"/>
      <c r="I13" s="40">
        <f t="shared" si="0"/>
        <v>0</v>
      </c>
      <c r="J13" s="41">
        <f>ROUNDUP(0.52*I13,1)</f>
        <v>0</v>
      </c>
    </row>
    <row r="14" spans="1:10" ht="13.5" customHeight="1" x14ac:dyDescent="0.2">
      <c r="A14" s="19">
        <v>10</v>
      </c>
      <c r="B14" s="20"/>
      <c r="C14" s="20"/>
      <c r="D14" s="31"/>
      <c r="E14" s="29"/>
      <c r="F14" s="29"/>
      <c r="G14" s="29"/>
      <c r="H14" s="29"/>
      <c r="I14" s="40">
        <f t="shared" si="0"/>
        <v>0</v>
      </c>
      <c r="J14" s="41">
        <f>ROUNDUP(0.52*I14,1)</f>
        <v>0</v>
      </c>
    </row>
    <row r="15" spans="1:10" x14ac:dyDescent="0.2">
      <c r="A15" s="1"/>
      <c r="B15" s="1"/>
      <c r="C15" s="1"/>
      <c r="D15" s="34"/>
      <c r="E15" s="30"/>
      <c r="F15" s="30"/>
      <c r="G15" s="30"/>
      <c r="H15" s="30"/>
      <c r="I15" s="42">
        <f>SUM(I5:I14)</f>
        <v>6696</v>
      </c>
      <c r="J15" s="42">
        <f>SUM(J5:J14)</f>
        <v>3482</v>
      </c>
    </row>
    <row r="16" spans="1:10" ht="7.5" customHeight="1" x14ac:dyDescent="0.2"/>
    <row r="17" spans="1:10" ht="19.5" customHeight="1" x14ac:dyDescent="0.2">
      <c r="A17" s="2" t="s">
        <v>20</v>
      </c>
    </row>
    <row r="18" spans="1:10" ht="16.5" customHeight="1" x14ac:dyDescent="0.2">
      <c r="A18" s="59" t="s">
        <v>11</v>
      </c>
      <c r="B18" s="59" t="s">
        <v>0</v>
      </c>
      <c r="C18" s="61" t="s">
        <v>14</v>
      </c>
      <c r="D18" s="21" t="s">
        <v>1</v>
      </c>
      <c r="E18" s="66" t="s">
        <v>6</v>
      </c>
      <c r="F18" s="67"/>
      <c r="G18" s="22" t="s">
        <v>2</v>
      </c>
      <c r="H18" s="22" t="s">
        <v>3</v>
      </c>
      <c r="I18" s="22" t="s">
        <v>4</v>
      </c>
      <c r="J18" s="22" t="s">
        <v>5</v>
      </c>
    </row>
    <row r="19" spans="1:10" ht="16.5" customHeight="1" x14ac:dyDescent="0.2">
      <c r="A19" s="60"/>
      <c r="B19" s="60"/>
      <c r="C19" s="62"/>
      <c r="D19" s="23" t="s">
        <v>34</v>
      </c>
      <c r="E19" s="68" t="s">
        <v>10</v>
      </c>
      <c r="F19" s="69"/>
      <c r="G19" s="23" t="s">
        <v>7</v>
      </c>
      <c r="H19" s="23" t="s">
        <v>8</v>
      </c>
      <c r="I19" s="23" t="s">
        <v>24</v>
      </c>
      <c r="J19" s="23" t="s">
        <v>25</v>
      </c>
    </row>
    <row r="20" spans="1:10" ht="13.5" customHeight="1" x14ac:dyDescent="0.2">
      <c r="A20" s="24">
        <v>1</v>
      </c>
      <c r="B20" s="18" t="s">
        <v>47</v>
      </c>
      <c r="C20" s="18" t="s">
        <v>48</v>
      </c>
      <c r="D20" s="31">
        <v>40</v>
      </c>
      <c r="E20" s="70">
        <v>10</v>
      </c>
      <c r="F20" s="71"/>
      <c r="G20" s="28">
        <v>12</v>
      </c>
      <c r="H20" s="28">
        <v>300</v>
      </c>
      <c r="I20" s="37">
        <f>ROUNDUP((D20*E20*G20*H20)/1000,2)</f>
        <v>1440</v>
      </c>
      <c r="J20" s="38">
        <f>ROUNDUP(0.52*I20,1)</f>
        <v>748.8</v>
      </c>
    </row>
    <row r="21" spans="1:10" ht="13.5" customHeight="1" x14ac:dyDescent="0.2">
      <c r="A21" s="24">
        <v>2</v>
      </c>
      <c r="B21" s="18" t="s">
        <v>47</v>
      </c>
      <c r="C21" s="18" t="s">
        <v>49</v>
      </c>
      <c r="D21" s="31">
        <v>35</v>
      </c>
      <c r="E21" s="72">
        <v>15</v>
      </c>
      <c r="F21" s="73"/>
      <c r="G21" s="28">
        <v>12</v>
      </c>
      <c r="H21" s="28">
        <v>150</v>
      </c>
      <c r="I21" s="37">
        <f t="shared" ref="I21:I29" si="1">ROUNDUP((D21*E21*G21*H21)/1000,2)</f>
        <v>945</v>
      </c>
      <c r="J21" s="38">
        <f>ROUNDUP(0.52*I21,1)</f>
        <v>491.4</v>
      </c>
    </row>
    <row r="22" spans="1:10" ht="13.5" customHeight="1" x14ac:dyDescent="0.2">
      <c r="A22" s="24">
        <v>3</v>
      </c>
      <c r="B22" s="18"/>
      <c r="C22" s="18"/>
      <c r="D22" s="31"/>
      <c r="E22" s="72"/>
      <c r="F22" s="73"/>
      <c r="G22" s="28"/>
      <c r="H22" s="28"/>
      <c r="I22" s="37">
        <f t="shared" si="1"/>
        <v>0</v>
      </c>
      <c r="J22" s="38">
        <f>ROUNDUP(0.52*I22,1)</f>
        <v>0</v>
      </c>
    </row>
    <row r="23" spans="1:10" ht="13.5" customHeight="1" x14ac:dyDescent="0.2">
      <c r="A23" s="24">
        <v>4</v>
      </c>
      <c r="B23" s="18"/>
      <c r="C23" s="18"/>
      <c r="D23" s="31"/>
      <c r="E23" s="72"/>
      <c r="F23" s="73"/>
      <c r="G23" s="28"/>
      <c r="H23" s="28"/>
      <c r="I23" s="37">
        <f t="shared" si="1"/>
        <v>0</v>
      </c>
      <c r="J23" s="38">
        <f>ROUNDUP(0.52*I23,1)</f>
        <v>0</v>
      </c>
    </row>
    <row r="24" spans="1:10" ht="13.5" customHeight="1" x14ac:dyDescent="0.2">
      <c r="A24" s="24">
        <v>5</v>
      </c>
      <c r="B24" s="18"/>
      <c r="C24" s="18"/>
      <c r="D24" s="31"/>
      <c r="E24" s="72"/>
      <c r="F24" s="73"/>
      <c r="G24" s="28"/>
      <c r="H24" s="28"/>
      <c r="I24" s="37">
        <f t="shared" si="1"/>
        <v>0</v>
      </c>
      <c r="J24" s="38">
        <f>ROUNDUP(0.52*I24,1)</f>
        <v>0</v>
      </c>
    </row>
    <row r="25" spans="1:10" ht="13.5" customHeight="1" x14ac:dyDescent="0.2">
      <c r="A25" s="24">
        <v>6</v>
      </c>
      <c r="B25" s="18"/>
      <c r="C25" s="18"/>
      <c r="D25" s="31"/>
      <c r="E25" s="72"/>
      <c r="F25" s="73"/>
      <c r="G25" s="28"/>
      <c r="H25" s="28"/>
      <c r="I25" s="37">
        <f t="shared" si="1"/>
        <v>0</v>
      </c>
      <c r="J25" s="38">
        <f>ROUNDUP(0.52*I25,1)</f>
        <v>0</v>
      </c>
    </row>
    <row r="26" spans="1:10" ht="13.5" customHeight="1" x14ac:dyDescent="0.2">
      <c r="A26" s="24">
        <v>7</v>
      </c>
      <c r="B26" s="18"/>
      <c r="C26" s="18"/>
      <c r="D26" s="31"/>
      <c r="E26" s="72"/>
      <c r="F26" s="73"/>
      <c r="G26" s="28"/>
      <c r="H26" s="28"/>
      <c r="I26" s="37">
        <f t="shared" si="1"/>
        <v>0</v>
      </c>
      <c r="J26" s="38">
        <f>ROUNDUP(0.52*I26,1)</f>
        <v>0</v>
      </c>
    </row>
    <row r="27" spans="1:10" ht="13.5" customHeight="1" x14ac:dyDescent="0.2">
      <c r="A27" s="24">
        <v>8</v>
      </c>
      <c r="B27" s="18"/>
      <c r="C27" s="18"/>
      <c r="D27" s="31"/>
      <c r="E27" s="72"/>
      <c r="F27" s="73"/>
      <c r="G27" s="28"/>
      <c r="H27" s="28"/>
      <c r="I27" s="37">
        <f t="shared" si="1"/>
        <v>0</v>
      </c>
      <c r="J27" s="38">
        <f>ROUNDUP(0.52*I27,1)</f>
        <v>0</v>
      </c>
    </row>
    <row r="28" spans="1:10" ht="13.5" customHeight="1" x14ac:dyDescent="0.2">
      <c r="A28" s="24">
        <v>9</v>
      </c>
      <c r="B28" s="18"/>
      <c r="C28" s="18"/>
      <c r="D28" s="31"/>
      <c r="E28" s="72"/>
      <c r="F28" s="73"/>
      <c r="G28" s="28"/>
      <c r="H28" s="28"/>
      <c r="I28" s="37">
        <f t="shared" si="1"/>
        <v>0</v>
      </c>
      <c r="J28" s="38">
        <f>ROUNDUP(0.52*I28,1)</f>
        <v>0</v>
      </c>
    </row>
    <row r="29" spans="1:10" ht="13.5" customHeight="1" x14ac:dyDescent="0.2">
      <c r="A29" s="25">
        <v>10</v>
      </c>
      <c r="B29" s="20"/>
      <c r="C29" s="20"/>
      <c r="D29" s="31"/>
      <c r="E29" s="74"/>
      <c r="F29" s="75"/>
      <c r="G29" s="29"/>
      <c r="H29" s="29"/>
      <c r="I29" s="37">
        <f t="shared" si="1"/>
        <v>0</v>
      </c>
      <c r="J29" s="38">
        <f>ROUNDUP(0.52*I29,1)</f>
        <v>0</v>
      </c>
    </row>
    <row r="30" spans="1:10" x14ac:dyDescent="0.2">
      <c r="A30" s="1"/>
      <c r="B30" s="1"/>
      <c r="C30" s="1"/>
      <c r="D30" s="34"/>
      <c r="E30" s="76"/>
      <c r="F30" s="77"/>
      <c r="G30" s="30"/>
      <c r="H30" s="30"/>
      <c r="I30" s="39">
        <f>SUM(I20:I29)</f>
        <v>2385</v>
      </c>
      <c r="J30" s="39">
        <f>SUM(J20:J29)</f>
        <v>1240.1999999999998</v>
      </c>
    </row>
    <row r="32" spans="1:10" x14ac:dyDescent="0.2">
      <c r="C32" s="9" t="s">
        <v>35</v>
      </c>
      <c r="D32" s="10" t="s">
        <v>21</v>
      </c>
      <c r="E32" s="63" t="s">
        <v>22</v>
      </c>
      <c r="F32" s="63"/>
      <c r="H32" s="12" t="s">
        <v>12</v>
      </c>
    </row>
    <row r="33" spans="1:8" x14ac:dyDescent="0.2">
      <c r="C33" s="5" t="s">
        <v>5</v>
      </c>
      <c r="D33" s="7" t="s">
        <v>5</v>
      </c>
      <c r="E33" s="63" t="s">
        <v>5</v>
      </c>
      <c r="F33" s="63"/>
      <c r="H33" s="12" t="s">
        <v>23</v>
      </c>
    </row>
    <row r="34" spans="1:8" x14ac:dyDescent="0.2">
      <c r="C34" s="6" t="s">
        <v>17</v>
      </c>
      <c r="D34" s="8" t="s">
        <v>17</v>
      </c>
      <c r="E34" s="64" t="s">
        <v>17</v>
      </c>
      <c r="F34" s="64"/>
      <c r="H34" s="12" t="s">
        <v>13</v>
      </c>
    </row>
    <row r="35" spans="1:8" ht="17.25" customHeight="1" x14ac:dyDescent="0.2">
      <c r="C35" s="44">
        <f>J15</f>
        <v>3482</v>
      </c>
      <c r="D35" s="43">
        <f>J30</f>
        <v>1240.1999999999998</v>
      </c>
      <c r="E35" s="65">
        <f>C35-D35</f>
        <v>2241.8000000000002</v>
      </c>
      <c r="F35" s="65"/>
      <c r="H35" s="45">
        <f>ROUNDDOWN(E35/C35,3)</f>
        <v>0.64300000000000002</v>
      </c>
    </row>
    <row r="36" spans="1:8" ht="4.5" customHeight="1" x14ac:dyDescent="0.2">
      <c r="C36" s="26"/>
      <c r="D36" s="26"/>
      <c r="E36" s="26"/>
      <c r="F36" s="26"/>
      <c r="H36" s="27"/>
    </row>
    <row r="37" spans="1:8" x14ac:dyDescent="0.2">
      <c r="A37" s="2" t="s">
        <v>18</v>
      </c>
    </row>
    <row r="38" spans="1:8" x14ac:dyDescent="0.2">
      <c r="A38" s="2" t="s">
        <v>16</v>
      </c>
    </row>
  </sheetData>
  <mergeCells count="23">
    <mergeCell ref="A3:A4"/>
    <mergeCell ref="A18:A19"/>
    <mergeCell ref="B18:B19"/>
    <mergeCell ref="C18:C19"/>
    <mergeCell ref="E32:F32"/>
    <mergeCell ref="E28:F28"/>
    <mergeCell ref="E29:F29"/>
    <mergeCell ref="E30:F30"/>
    <mergeCell ref="E33:F33"/>
    <mergeCell ref="E34:F34"/>
    <mergeCell ref="E35:F35"/>
    <mergeCell ref="B3:B4"/>
    <mergeCell ref="C3:C4"/>
    <mergeCell ref="E18:F18"/>
    <mergeCell ref="E19:F19"/>
    <mergeCell ref="E20:F20"/>
    <mergeCell ref="E21:F21"/>
    <mergeCell ref="E22:F22"/>
    <mergeCell ref="E23:F23"/>
    <mergeCell ref="E24:F24"/>
    <mergeCell ref="E25:F25"/>
    <mergeCell ref="E26:F26"/>
    <mergeCell ref="E27:F27"/>
  </mergeCells>
  <phoneticPr fontId="1"/>
  <printOptions horizontalCentered="1"/>
  <pageMargins left="0.70866141732283472" right="0.70866141732283472" top="0.55118110236220474" bottom="0.55118110236220474" header="0.31496062992125984" footer="0.31496062992125984"/>
  <pageSetup paperSize="9"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計算表（KW） </vt:lpstr>
      <vt:lpstr>計算表（W）</vt:lpstr>
      <vt:lpstr>'計算表（KW） '!Print_Area</vt:lpstr>
      <vt:lpstr>'計算表（W）'!Print_Area</vt:lpstr>
    </vt:vector>
  </TitlesOfParts>
  <Company>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要</dc:creator>
  <cp:lastModifiedBy>N0815331</cp:lastModifiedBy>
  <cp:lastPrinted>2024-04-24T09:15:30Z</cp:lastPrinted>
  <dcterms:created xsi:type="dcterms:W3CDTF">2015-03-02T22:37:21Z</dcterms:created>
  <dcterms:modified xsi:type="dcterms:W3CDTF">2025-10-03T07:18:07Z</dcterms:modified>
</cp:coreProperties>
</file>